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ianedrey-laptop2018/Library/CloudStorage/Dropbox/Money 101 Education/#11 - Real Estate/11.90 Homework/"/>
    </mc:Choice>
  </mc:AlternateContent>
  <xr:revisionPtr revIDLastSave="0" documentId="13_ncr:1_{3257DD68-8DC0-974A-9564-740D5358EABE}" xr6:coauthVersionLast="47" xr6:coauthVersionMax="47" xr10:uidLastSave="{00000000-0000-0000-0000-000000000000}"/>
  <bookViews>
    <workbookView xWindow="6960" yWindow="1180" windowWidth="27240" windowHeight="16440" xr2:uid="{4ABE211D-4A77-8740-9294-CD0C56F89281}"/>
  </bookViews>
  <sheets>
    <sheet name="11.94a Residental" sheetId="1" r:id="rId1"/>
    <sheet name="11.94a Commerci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H84" i="1"/>
  <c r="H85" i="1" s="1"/>
  <c r="H86" i="1" s="1"/>
  <c r="H87" i="1" s="1"/>
  <c r="H88" i="1" s="1"/>
  <c r="H82" i="1"/>
  <c r="F85" i="1"/>
  <c r="F86" i="1" s="1"/>
  <c r="F87" i="1" s="1"/>
  <c r="F88" i="1" s="1"/>
  <c r="H63" i="1"/>
  <c r="F64" i="1"/>
  <c r="F65" i="1"/>
  <c r="F66" i="1"/>
  <c r="F67" i="1"/>
  <c r="H64" i="1" l="1"/>
  <c r="H65" i="1" l="1"/>
  <c r="H66" i="1" l="1"/>
  <c r="H67" i="1" s="1"/>
  <c r="F46" i="1"/>
  <c r="H46" i="1"/>
  <c r="E19" i="3"/>
  <c r="E48" i="3" s="1"/>
  <c r="E8" i="3"/>
  <c r="E10" i="3" s="1"/>
  <c r="E55" i="3" s="1"/>
  <c r="E27" i="3"/>
  <c r="E28" i="3" s="1"/>
  <c r="E29" i="3"/>
  <c r="D95" i="1"/>
  <c r="H94" i="1"/>
  <c r="F94" i="1"/>
  <c r="D94" i="1"/>
  <c r="F89" i="1"/>
  <c r="D88" i="1"/>
  <c r="D87" i="1"/>
  <c r="D86" i="1"/>
  <c r="D74" i="1"/>
  <c r="H73" i="1"/>
  <c r="F73" i="1"/>
  <c r="D73" i="1"/>
  <c r="D67" i="1"/>
  <c r="D66" i="1"/>
  <c r="D46" i="1"/>
  <c r="H39" i="1"/>
  <c r="F39" i="1"/>
  <c r="H35" i="1"/>
  <c r="H36" i="1" s="1"/>
  <c r="F35" i="1"/>
  <c r="F36" i="1" s="1"/>
  <c r="H25" i="1"/>
  <c r="F25" i="1"/>
  <c r="D25" i="1"/>
  <c r="D35" i="1" s="1"/>
  <c r="D36" i="1" s="1"/>
  <c r="H19" i="1"/>
  <c r="F19" i="1"/>
  <c r="D19" i="1"/>
  <c r="D64" i="1" s="1"/>
  <c r="H10" i="1"/>
  <c r="H12" i="1" s="1"/>
  <c r="F10" i="1"/>
  <c r="F12" i="1" s="1"/>
  <c r="D7" i="1"/>
  <c r="E56" i="3" l="1"/>
  <c r="E47" i="3"/>
  <c r="D96" i="1"/>
  <c r="E21" i="3"/>
  <c r="E30" i="3"/>
  <c r="F61" i="1"/>
  <c r="F63" i="1" s="1"/>
  <c r="F69" i="1" s="1"/>
  <c r="F84" i="1"/>
  <c r="H61" i="1"/>
  <c r="F38" i="1"/>
  <c r="F47" i="1" s="1"/>
  <c r="F48" i="1"/>
  <c r="D10" i="1"/>
  <c r="D12" i="1" s="1"/>
  <c r="D84" i="1" s="1"/>
  <c r="D75" i="1"/>
  <c r="D85" i="1"/>
  <c r="H38" i="1"/>
  <c r="H47" i="1" s="1"/>
  <c r="H48" i="1"/>
  <c r="D38" i="1"/>
  <c r="D47" i="1" s="1"/>
  <c r="D48" i="1" s="1"/>
  <c r="D40" i="1"/>
  <c r="F82" i="1"/>
  <c r="F57" i="1" l="1"/>
  <c r="F95" i="1" s="1"/>
  <c r="F52" i="1"/>
  <c r="F54" i="1" s="1"/>
  <c r="D57" i="1"/>
  <c r="D51" i="1"/>
  <c r="D54" i="1" s="1"/>
  <c r="E38" i="3"/>
  <c r="E49" i="3" s="1"/>
  <c r="E50" i="3" s="1"/>
  <c r="E44" i="3"/>
  <c r="E57" i="3" s="1"/>
  <c r="E58" i="3" s="1"/>
  <c r="F90" i="1"/>
  <c r="D82" i="1"/>
  <c r="D61" i="1"/>
  <c r="D63" i="1" s="1"/>
  <c r="H57" i="1"/>
  <c r="H68" i="1"/>
  <c r="H69" i="1" s="1"/>
  <c r="H52" i="1"/>
  <c r="H54" i="1" s="1"/>
  <c r="H90" i="1"/>
  <c r="D68" i="1" l="1"/>
  <c r="D89" i="1"/>
  <c r="D90" i="1" s="1"/>
  <c r="F74" i="1"/>
  <c r="D69" i="1"/>
  <c r="H95" i="1"/>
  <c r="H74" i="1"/>
</calcChain>
</file>

<file path=xl/sharedStrings.xml><?xml version="1.0" encoding="utf-8"?>
<sst xmlns="http://schemas.openxmlformats.org/spreadsheetml/2006/main" count="298" uniqueCount="145">
  <si>
    <t xml:space="preserve"> </t>
  </si>
  <si>
    <t>Delores</t>
  </si>
  <si>
    <t>Joanne</t>
  </si>
  <si>
    <t>Olivia &amp; Herman</t>
  </si>
  <si>
    <t>Jamie &amp; Sally</t>
  </si>
  <si>
    <t>STEP #1 - ENTER INCOME &amp; EXISTING DEBT</t>
  </si>
  <si>
    <t>INCOME</t>
  </si>
  <si>
    <t>Income Person #1</t>
  </si>
  <si>
    <t xml:space="preserve"> information provided</t>
  </si>
  <si>
    <t>Income Person #2</t>
  </si>
  <si>
    <t>Business earnings or Other Income</t>
  </si>
  <si>
    <t>TOTAL ANNUAL EARNINGS</t>
  </si>
  <si>
    <t>CALCULATE</t>
  </si>
  <si>
    <t>divide to calculate monthly</t>
  </si>
  <si>
    <t>TOTAL MONTHLY INCOME</t>
  </si>
  <si>
    <t>EXISTING DEBT</t>
  </si>
  <si>
    <t>Credit Card #1 - required minium payment</t>
  </si>
  <si>
    <t>Information provided</t>
  </si>
  <si>
    <t>Credit Card #2 - required minium payment</t>
  </si>
  <si>
    <t>Student Loan - required minimum payment</t>
  </si>
  <si>
    <t>Car Installment - required payment</t>
  </si>
  <si>
    <t>TOTAL EXISTING DEBT PAYMENTS</t>
  </si>
  <si>
    <t>STEP #2 - ENTER PROPERTY INFORMATION (Price, Closing costs, and ongoing Real Estate Taxes, HOA fees, and Insurance)</t>
  </si>
  <si>
    <t>PROPERTY</t>
  </si>
  <si>
    <t>Home Price</t>
  </si>
  <si>
    <t>Projected closing costs % of house price</t>
  </si>
  <si>
    <t>Projected closing costs $</t>
  </si>
  <si>
    <t>Monthly - real estate taxes</t>
  </si>
  <si>
    <t>inforation provided</t>
  </si>
  <si>
    <t>Monthly - home owner fees (Maintenance or Common Charge)</t>
  </si>
  <si>
    <t>Monthly Insurance</t>
  </si>
  <si>
    <t>APPLICANT's CASH</t>
  </si>
  <si>
    <t>Cash Available for BOTH Downpayment and Closing Costs</t>
  </si>
  <si>
    <t>information provided</t>
  </si>
  <si>
    <t>Less - cash to be used for closing costs</t>
  </si>
  <si>
    <t>Calculate - see Line#18</t>
  </si>
  <si>
    <t>Cash Available for Downpayment</t>
  </si>
  <si>
    <t>See above - line 27</t>
  </si>
  <si>
    <t>Divided Downpayment by House price to get downpayment percentage</t>
  </si>
  <si>
    <t>QUESTION - IS THIS A CONVENTIONAL LOAN ?</t>
  </si>
  <si>
    <t>USE YOUR KNOWLEDGE</t>
  </si>
  <si>
    <t>YES</t>
  </si>
  <si>
    <t>QUESTION - WILL PMI BE REQUIRED ?</t>
  </si>
  <si>
    <t xml:space="preserve">NO </t>
  </si>
  <si>
    <t>STEP #4 - CALCULATE AMOUNT OF MORTGAGE NEEDED</t>
  </si>
  <si>
    <t>HOME PRICE</t>
  </si>
  <si>
    <t>See above line 30</t>
  </si>
  <si>
    <t>LESS DOWN PAYMENT</t>
  </si>
  <si>
    <t>See above line 29</t>
  </si>
  <si>
    <t>Mortgage NEEDED</t>
  </si>
  <si>
    <t>STEP #5 - CALCULATE COST OF PMI IF REQUIRED</t>
  </si>
  <si>
    <t>Multiply mortgage by 1% if PMI applies (This is an estimate)</t>
  </si>
  <si>
    <t>Information Provided</t>
  </si>
  <si>
    <t>ANNUAL PMI (line 44 times lin 47)</t>
  </si>
  <si>
    <t>n/a</t>
  </si>
  <si>
    <t>Divide by 12 to get monthly amount</t>
  </si>
  <si>
    <t xml:space="preserve">MONTHLY PMI - if applicable </t>
  </si>
  <si>
    <t>STEP #6 - CALCULATE THE "FACTOR" - HOW MANY $100,000 is being borrowed</t>
  </si>
  <si>
    <t>See line #44</t>
  </si>
  <si>
    <t>divide by 100,000</t>
  </si>
  <si>
    <t>FACTOR (how many $100,000 is the mortgage? )</t>
  </si>
  <si>
    <t xml:space="preserve">MONTHLY INCOME - See above </t>
  </si>
  <si>
    <t>Enter from Above</t>
  </si>
  <si>
    <t>APPLE BANK BANK ALLOWS Debt/Income Ratio</t>
  </si>
  <si>
    <t>Max Debt based on Income</t>
  </si>
  <si>
    <t>Calculate</t>
  </si>
  <si>
    <t>Less - Existing debt</t>
  </si>
  <si>
    <t>See Line #15</t>
  </si>
  <si>
    <t>Less - Proposed Real Estate taxes</t>
  </si>
  <si>
    <t>See Line #23</t>
  </si>
  <si>
    <t>Less - Proposed Home Owner Fees</t>
  </si>
  <si>
    <t>See Line #24</t>
  </si>
  <si>
    <t>Less - Proposed Insurance</t>
  </si>
  <si>
    <t>See Line #25</t>
  </si>
  <si>
    <t xml:space="preserve">Less - Estimated MONTHLY PMI </t>
  </si>
  <si>
    <t>See Line #50</t>
  </si>
  <si>
    <t>Apple Bank says this amount is Available for Mortgage</t>
  </si>
  <si>
    <t>Multiply by FACTOR</t>
  </si>
  <si>
    <t>See Line #55</t>
  </si>
  <si>
    <t>MONTHLY Cost of mortgage 15 year</t>
  </si>
  <si>
    <t>COST TO BORROW $100,000 - 30 year term 7% fixed interest rate</t>
  </si>
  <si>
    <t>APPROVED</t>
  </si>
  <si>
    <t>BANANNA BANK ALLOWS Debt/Income Ratio</t>
  </si>
  <si>
    <t>Less - proposed Real Estate taxes</t>
  </si>
  <si>
    <t>Less - Prposed Insurance</t>
  </si>
  <si>
    <t xml:space="preserve">Less -  Estimated MONTHLY PMI </t>
  </si>
  <si>
    <t>Bananna Bank says this amount is Available for Mortgage</t>
  </si>
  <si>
    <t>COST TO BORROW $100,000 - 30 year term 6.25% fixed interest rate</t>
  </si>
  <si>
    <t>MONTHLY Cost of mortgage 30 year</t>
  </si>
  <si>
    <t>Mortgage B-1  15 year - Will loan be approved or denied?</t>
  </si>
  <si>
    <t>STEP #10 - WHAT COULD BE DONE TO GET A DENIED LOAN APPROVED?</t>
  </si>
  <si>
    <t>MONEY 101 EDUCATION</t>
  </si>
  <si>
    <t>Rental Income Unit #1 - projected</t>
  </si>
  <si>
    <t>TOTAL projected rental Income</t>
  </si>
  <si>
    <t>Discounted to</t>
  </si>
  <si>
    <t>TOTAL COST TO CLOSE</t>
  </si>
  <si>
    <t>Downpayment</t>
  </si>
  <si>
    <t>CASH NEEDED TO CLOSE (this is the amount financed)</t>
  </si>
  <si>
    <t xml:space="preserve">STEP #1 - PROJECTED ALLOWABLE INCOME </t>
  </si>
  <si>
    <t>STEP #2 - OPERATING EXPENSES</t>
  </si>
  <si>
    <t>Advertising</t>
  </si>
  <si>
    <t>Insurance</t>
  </si>
  <si>
    <t>Management Fees</t>
  </si>
  <si>
    <t>Repairs &amp; Maintenance</t>
  </si>
  <si>
    <t>Utilities</t>
  </si>
  <si>
    <t>Real Estate Taxes</t>
  </si>
  <si>
    <t>TOTAL MONTHLY EXPENSE - before DEBT</t>
  </si>
  <si>
    <t>TOTAL MONTHLY INCOME CONSIDERED</t>
  </si>
  <si>
    <t>Apple Bank -- Interest</t>
  </si>
  <si>
    <t>Apple Bank - Term = 20 years = 240 months</t>
  </si>
  <si>
    <t>Apple Bank cost to borrow $100,000</t>
  </si>
  <si>
    <t xml:space="preserve">Divide by </t>
  </si>
  <si>
    <t>Amount borrowed divided by 100,000</t>
  </si>
  <si>
    <t>Step # 3 - CALCULATE COST OF MORTGAGE FROM APPLE BANK</t>
  </si>
  <si>
    <t>MONTHLY COST OF MORTGAGE = Interest &amp; principal</t>
  </si>
  <si>
    <t>Will they still have positive cash flow after paying the mortgage</t>
  </si>
  <si>
    <t>Will they be approved</t>
  </si>
  <si>
    <t>What will be their cash flow after paying the mortgage</t>
  </si>
  <si>
    <t>Step # 4 - CALCULATE COST OF MORTGAGE FROM BANANA BANK</t>
  </si>
  <si>
    <t>WHAT WILL APPLE BANK CONSIDER AND DETERMINE</t>
  </si>
  <si>
    <t xml:space="preserve">Projected &amp; Considered Rental Income </t>
  </si>
  <si>
    <t xml:space="preserve">BANANA BANK - How do they determine wheteher or not to approve </t>
  </si>
  <si>
    <t>LESS - Projected Operating Expenses</t>
  </si>
  <si>
    <t>LESS - Projected Mortgage Payment</t>
  </si>
  <si>
    <t>LESS Projected Operating Expenses</t>
  </si>
  <si>
    <t>LESS Projected Mortgage Payment</t>
  </si>
  <si>
    <t>BONUS - what are some of the things they could do to make it work</t>
  </si>
  <si>
    <t>Information probided</t>
  </si>
  <si>
    <t>do not count</t>
  </si>
  <si>
    <t>STEP # 7A - CALCULATE MAXIMUM MORTGAGE PAYMENT ALLOWED BY APPLE BANK</t>
  </si>
  <si>
    <t xml:space="preserve">APPLE BANK </t>
  </si>
  <si>
    <t>STEP #8A - APPLE BANK - CALCULATE MONTHLY MORTGAGE (INTEREST AND PRINCIPAL)</t>
  </si>
  <si>
    <t>STEP # 7B - BANANA BANK - CALCULATE MAXIMUM MORTGAGE PAYMENT ALLOWED</t>
  </si>
  <si>
    <t>STEP #8B - BANANA BANK - CALCULATE MONTHLY MORTGAGE (INTEREST AND PRINCIPAL)</t>
  </si>
  <si>
    <t>BANANA BANK</t>
  </si>
  <si>
    <t xml:space="preserve">QUESTION - BANANA BANK - IS LOAN APPROVED OR DENIED? </t>
  </si>
  <si>
    <t>QUESTION - APPLE BANK  - IS LOAN APPROVED OR DENIED</t>
  </si>
  <si>
    <t>CASH FLOW BEFORE MORTGAGE (allowed income less expenes</t>
  </si>
  <si>
    <t>Property Price</t>
  </si>
  <si>
    <t>Projected closing costs % of property price</t>
  </si>
  <si>
    <t>BONUS:  COMMERCIAL PROPERTY</t>
  </si>
  <si>
    <t>RESIDENTIAL PROPERTIES</t>
  </si>
  <si>
    <t xml:space="preserve">STEP #3 - ENTER AVAILABLE CASH - AND AMOUNT USED FOR CLOSING COSTS &amp; DOWNPAYMENT.  WILL IT BE A CONVENTIONAL LOAN? </t>
  </si>
  <si>
    <t xml:space="preserve">11.94aw - Assignment # 4 - Will the Mortgage  be approved? </t>
  </si>
  <si>
    <t>version 6-6-2025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</si>
</sst>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14"/>
      <color rgb="FF0432FF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rgb="FFFF0000"/>
      <name val="Aptos Narrow"/>
      <scheme val="minor"/>
    </font>
    <font>
      <b/>
      <sz val="18"/>
      <color rgb="FF0432FF"/>
      <name val="Aptos Narrow"/>
      <scheme val="minor"/>
    </font>
    <font>
      <b/>
      <sz val="18"/>
      <color theme="1"/>
      <name val="Aptos Narrow"/>
      <scheme val="minor"/>
    </font>
    <font>
      <sz val="18"/>
      <color theme="1"/>
      <name val="Aptos Narrow"/>
      <scheme val="minor"/>
    </font>
    <font>
      <b/>
      <sz val="18"/>
      <color rgb="FFFF000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5" fillId="0" borderId="0" xfId="0" applyFont="1"/>
    <xf numFmtId="0" fontId="6" fillId="0" borderId="0" xfId="0" applyFont="1"/>
    <xf numFmtId="44" fontId="0" fillId="0" borderId="0" xfId="1" applyFont="1"/>
    <xf numFmtId="44" fontId="0" fillId="0" borderId="1" xfId="1" applyFont="1" applyBorder="1"/>
    <xf numFmtId="0" fontId="0" fillId="0" borderId="0" xfId="1" applyNumberFormat="1" applyFont="1"/>
    <xf numFmtId="44" fontId="0" fillId="0" borderId="2" xfId="1" applyFont="1" applyBorder="1"/>
    <xf numFmtId="0" fontId="0" fillId="0" borderId="0" xfId="0" applyAlignment="1">
      <alignment horizontal="right"/>
    </xf>
    <xf numFmtId="44" fontId="0" fillId="0" borderId="2" xfId="1" applyFont="1" applyFill="1" applyBorder="1"/>
    <xf numFmtId="44" fontId="0" fillId="0" borderId="0" xfId="1" applyFont="1" applyFill="1" applyBorder="1"/>
    <xf numFmtId="9" fontId="0" fillId="0" borderId="0" xfId="2" applyFont="1"/>
    <xf numFmtId="44" fontId="0" fillId="0" borderId="0" xfId="0" applyNumberFormat="1"/>
    <xf numFmtId="44" fontId="0" fillId="0" borderId="3" xfId="0" applyNumberFormat="1" applyBorder="1"/>
    <xf numFmtId="9" fontId="0" fillId="0" borderId="3" xfId="2" applyFont="1" applyFill="1" applyBorder="1"/>
    <xf numFmtId="9" fontId="0" fillId="0" borderId="0" xfId="2" applyFont="1" applyFill="1" applyBorder="1"/>
    <xf numFmtId="0" fontId="2" fillId="0" borderId="0" xfId="0" applyFont="1"/>
    <xf numFmtId="9" fontId="7" fillId="0" borderId="0" xfId="2" applyFont="1" applyFill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9" fontId="0" fillId="0" borderId="0" xfId="2" applyFont="1" applyAlignment="1">
      <alignment horizontal="center"/>
    </xf>
    <xf numFmtId="44" fontId="0" fillId="0" borderId="0" xfId="0" applyNumberFormat="1" applyAlignment="1">
      <alignment horizontal="center"/>
    </xf>
    <xf numFmtId="0" fontId="8" fillId="0" borderId="0" xfId="0" applyFont="1"/>
    <xf numFmtId="164" fontId="0" fillId="0" borderId="0" xfId="0" applyNumberFormat="1"/>
    <xf numFmtId="2" fontId="0" fillId="0" borderId="4" xfId="0" applyNumberFormat="1" applyBorder="1"/>
    <xf numFmtId="0" fontId="0" fillId="4" borderId="5" xfId="0" applyFill="1" applyBorder="1"/>
    <xf numFmtId="0" fontId="0" fillId="4" borderId="6" xfId="0" applyFill="1" applyBorder="1" applyAlignment="1">
      <alignment horizontal="center"/>
    </xf>
    <xf numFmtId="44" fontId="0" fillId="4" borderId="6" xfId="0" applyNumberFormat="1" applyFill="1" applyBorder="1"/>
    <xf numFmtId="0" fontId="3" fillId="4" borderId="8" xfId="0" applyFont="1" applyFill="1" applyBorder="1"/>
    <xf numFmtId="0" fontId="0" fillId="4" borderId="0" xfId="0" applyFill="1" applyAlignment="1">
      <alignment horizontal="center"/>
    </xf>
    <xf numFmtId="9" fontId="0" fillId="4" borderId="0" xfId="2" applyFont="1" applyFill="1" applyBorder="1" applyAlignment="1"/>
    <xf numFmtId="0" fontId="3" fillId="4" borderId="0" xfId="0" applyFont="1" applyFill="1"/>
    <xf numFmtId="0" fontId="0" fillId="4" borderId="8" xfId="0" applyFill="1" applyBorder="1"/>
    <xf numFmtId="0" fontId="0" fillId="4" borderId="0" xfId="0" applyFill="1"/>
    <xf numFmtId="44" fontId="0" fillId="4" borderId="0" xfId="0" applyNumberFormat="1" applyFill="1"/>
    <xf numFmtId="0" fontId="0" fillId="4" borderId="10" xfId="0" applyFill="1" applyBorder="1"/>
    <xf numFmtId="0" fontId="0" fillId="4" borderId="1" xfId="0" applyFill="1" applyBorder="1" applyAlignment="1">
      <alignment horizontal="center"/>
    </xf>
    <xf numFmtId="44" fontId="0" fillId="4" borderId="2" xfId="0" applyNumberFormat="1" applyFill="1" applyBorder="1"/>
    <xf numFmtId="0" fontId="0" fillId="4" borderId="2" xfId="0" applyFill="1" applyBorder="1"/>
    <xf numFmtId="0" fontId="5" fillId="4" borderId="5" xfId="0" applyFont="1" applyFill="1" applyBorder="1"/>
    <xf numFmtId="0" fontId="0" fillId="4" borderId="6" xfId="0" applyFill="1" applyBorder="1"/>
    <xf numFmtId="8" fontId="0" fillId="4" borderId="0" xfId="0" applyNumberFormat="1" applyFill="1"/>
    <xf numFmtId="8" fontId="0" fillId="4" borderId="2" xfId="0" applyNumberFormat="1" applyFill="1" applyBorder="1"/>
    <xf numFmtId="0" fontId="0" fillId="4" borderId="1" xfId="0" applyFill="1" applyBorder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5" borderId="5" xfId="0" applyFill="1" applyBorder="1"/>
    <xf numFmtId="0" fontId="0" fillId="5" borderId="6" xfId="0" applyFill="1" applyBorder="1" applyAlignment="1">
      <alignment horizontal="center"/>
    </xf>
    <xf numFmtId="44" fontId="0" fillId="5" borderId="6" xfId="0" applyNumberFormat="1" applyFill="1" applyBorder="1"/>
    <xf numFmtId="0" fontId="3" fillId="5" borderId="8" xfId="0" applyFont="1" applyFill="1" applyBorder="1"/>
    <xf numFmtId="0" fontId="0" fillId="5" borderId="0" xfId="0" applyFill="1" applyAlignment="1">
      <alignment horizontal="center"/>
    </xf>
    <xf numFmtId="9" fontId="0" fillId="5" borderId="0" xfId="2" applyFont="1" applyFill="1" applyBorder="1" applyAlignment="1">
      <alignment horizontal="center"/>
    </xf>
    <xf numFmtId="0" fontId="3" fillId="5" borderId="0" xfId="0" applyFont="1" applyFill="1"/>
    <xf numFmtId="0" fontId="0" fillId="5" borderId="8" xfId="0" applyFill="1" applyBorder="1"/>
    <xf numFmtId="0" fontId="0" fillId="5" borderId="0" xfId="0" applyFill="1"/>
    <xf numFmtId="44" fontId="0" fillId="5" borderId="0" xfId="0" applyNumberFormat="1" applyFill="1"/>
    <xf numFmtId="0" fontId="0" fillId="5" borderId="10" xfId="0" applyFill="1" applyBorder="1"/>
    <xf numFmtId="0" fontId="0" fillId="5" borderId="1" xfId="0" applyFill="1" applyBorder="1" applyAlignment="1">
      <alignment horizontal="center"/>
    </xf>
    <xf numFmtId="44" fontId="0" fillId="5" borderId="2" xfId="0" applyNumberFormat="1" applyFill="1" applyBorder="1"/>
    <xf numFmtId="0" fontId="0" fillId="5" borderId="2" xfId="0" applyFill="1" applyBorder="1"/>
    <xf numFmtId="0" fontId="5" fillId="5" borderId="5" xfId="0" applyFont="1" applyFill="1" applyBorder="1"/>
    <xf numFmtId="0" fontId="0" fillId="5" borderId="6" xfId="0" applyFill="1" applyBorder="1"/>
    <xf numFmtId="8" fontId="0" fillId="5" borderId="0" xfId="0" applyNumberFormat="1" applyFill="1"/>
    <xf numFmtId="8" fontId="0" fillId="5" borderId="4" xfId="0" applyNumberFormat="1" applyFill="1" applyBorder="1"/>
    <xf numFmtId="8" fontId="0" fillId="5" borderId="1" xfId="0" applyNumberFormat="1" applyFill="1" applyBorder="1"/>
    <xf numFmtId="0" fontId="0" fillId="5" borderId="1" xfId="0" applyFill="1" applyBorder="1"/>
    <xf numFmtId="8" fontId="0" fillId="0" borderId="0" xfId="0" applyNumberFormat="1"/>
    <xf numFmtId="0" fontId="5" fillId="6" borderId="5" xfId="0" applyFont="1" applyFill="1" applyBorder="1"/>
    <xf numFmtId="0" fontId="0" fillId="6" borderId="6" xfId="0" applyFill="1" applyBorder="1" applyAlignment="1">
      <alignment horizontal="center"/>
    </xf>
    <xf numFmtId="0" fontId="0" fillId="6" borderId="6" xfId="0" applyFill="1" applyBorder="1"/>
    <xf numFmtId="0" fontId="0" fillId="6" borderId="8" xfId="0" applyFill="1" applyBorder="1"/>
    <xf numFmtId="0" fontId="0" fillId="6" borderId="0" xfId="0" applyFill="1" applyAlignment="1">
      <alignment horizontal="center"/>
    </xf>
    <xf numFmtId="0" fontId="0" fillId="6" borderId="0" xfId="0" applyFill="1"/>
    <xf numFmtId="44" fontId="0" fillId="6" borderId="0" xfId="0" applyNumberFormat="1" applyFill="1"/>
    <xf numFmtId="0" fontId="0" fillId="6" borderId="10" xfId="0" applyFill="1" applyBorder="1"/>
    <xf numFmtId="0" fontId="0" fillId="6" borderId="1" xfId="0" applyFill="1" applyBorder="1" applyAlignment="1">
      <alignment horizontal="center"/>
    </xf>
    <xf numFmtId="44" fontId="0" fillId="6" borderId="1" xfId="0" applyNumberFormat="1" applyFill="1" applyBorder="1"/>
    <xf numFmtId="0" fontId="0" fillId="6" borderId="1" xfId="0" applyFill="1" applyBorder="1"/>
    <xf numFmtId="44" fontId="0" fillId="0" borderId="3" xfId="1" applyFont="1" applyBorder="1"/>
    <xf numFmtId="0" fontId="0" fillId="0" borderId="12" xfId="0" applyBorder="1" applyAlignment="1">
      <alignment horizontal="center"/>
    </xf>
    <xf numFmtId="0" fontId="0" fillId="2" borderId="12" xfId="0" applyFill="1" applyBorder="1"/>
    <xf numFmtId="10" fontId="0" fillId="0" borderId="0" xfId="2" applyNumberFormat="1" applyFont="1" applyAlignment="1">
      <alignment horizontal="center"/>
    </xf>
    <xf numFmtId="44" fontId="0" fillId="0" borderId="12" xfId="0" applyNumberFormat="1" applyBorder="1"/>
    <xf numFmtId="44" fontId="0" fillId="0" borderId="12" xfId="1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1" xfId="0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11" xfId="0" applyFill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0" fillId="3" borderId="5" xfId="0" applyFill="1" applyBorder="1"/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3" borderId="7" xfId="0" applyFill="1" applyBorder="1"/>
    <xf numFmtId="0" fontId="0" fillId="3" borderId="10" xfId="0" applyFill="1" applyBorder="1"/>
    <xf numFmtId="0" fontId="3" fillId="3" borderId="11" xfId="0" applyFont="1" applyFill="1" applyBorder="1"/>
    <xf numFmtId="0" fontId="0" fillId="0" borderId="3" xfId="0" applyBorder="1"/>
    <xf numFmtId="9" fontId="10" fillId="0" borderId="0" xfId="2" applyFont="1"/>
    <xf numFmtId="44" fontId="10" fillId="0" borderId="0" xfId="1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12" xfId="0" applyFont="1" applyBorder="1"/>
    <xf numFmtId="0" fontId="11" fillId="0" borderId="5" xfId="0" applyFont="1" applyBorder="1"/>
    <xf numFmtId="0" fontId="14" fillId="0" borderId="8" xfId="0" applyFont="1" applyBorder="1"/>
    <xf numFmtId="0" fontId="14" fillId="0" borderId="10" xfId="0" applyFont="1" applyBorder="1"/>
    <xf numFmtId="0" fontId="14" fillId="0" borderId="3" xfId="0" applyFont="1" applyBorder="1"/>
    <xf numFmtId="9" fontId="7" fillId="0" borderId="13" xfId="2" applyFont="1" applyFill="1" applyBorder="1" applyAlignment="1">
      <alignment horizontal="center"/>
    </xf>
    <xf numFmtId="164" fontId="0" fillId="0" borderId="3" xfId="0" applyNumberFormat="1" applyBorder="1"/>
    <xf numFmtId="44" fontId="0" fillId="4" borderId="14" xfId="0" applyNumberFormat="1" applyFill="1" applyBorder="1"/>
    <xf numFmtId="44" fontId="0" fillId="4" borderId="3" xfId="1" applyFont="1" applyFill="1" applyBorder="1"/>
    <xf numFmtId="44" fontId="0" fillId="5" borderId="14" xfId="0" applyNumberFormat="1" applyFill="1" applyBorder="1"/>
    <xf numFmtId="44" fontId="0" fillId="5" borderId="3" xfId="1" applyFont="1" applyFill="1" applyBorder="1"/>
    <xf numFmtId="0" fontId="10" fillId="0" borderId="0" xfId="0" applyFont="1"/>
    <xf numFmtId="44" fontId="10" fillId="0" borderId="1" xfId="1" applyFont="1" applyBorder="1"/>
    <xf numFmtId="0" fontId="10" fillId="0" borderId="0" xfId="1" applyNumberFormat="1" applyFont="1"/>
    <xf numFmtId="44" fontId="10" fillId="0" borderId="2" xfId="1" applyFont="1" applyBorder="1"/>
    <xf numFmtId="44" fontId="10" fillId="3" borderId="0" xfId="1" applyFont="1" applyFill="1" applyAlignment="1">
      <alignment horizontal="center"/>
    </xf>
    <xf numFmtId="44" fontId="10" fillId="0" borderId="2" xfId="1" applyFont="1" applyFill="1" applyBorder="1"/>
    <xf numFmtId="44" fontId="10" fillId="0" borderId="0" xfId="1" applyFont="1" applyFill="1" applyBorder="1"/>
    <xf numFmtId="44" fontId="10" fillId="0" borderId="0" xfId="0" applyNumberFormat="1" applyFont="1"/>
    <xf numFmtId="44" fontId="10" fillId="0" borderId="3" xfId="0" applyNumberFormat="1" applyFont="1" applyBorder="1"/>
    <xf numFmtId="9" fontId="10" fillId="0" borderId="3" xfId="2" applyFont="1" applyFill="1" applyBorder="1"/>
    <xf numFmtId="9" fontId="10" fillId="0" borderId="0" xfId="2" applyFont="1" applyFill="1" applyBorder="1"/>
    <xf numFmtId="9" fontId="15" fillId="0" borderId="0" xfId="2" applyFont="1" applyFill="1" applyBorder="1" applyAlignment="1">
      <alignment horizontal="center"/>
    </xf>
    <xf numFmtId="44" fontId="10" fillId="0" borderId="3" xfId="0" applyNumberFormat="1" applyFont="1" applyBorder="1" applyAlignment="1">
      <alignment horizontal="center"/>
    </xf>
    <xf numFmtId="44" fontId="10" fillId="0" borderId="0" xfId="1" applyFont="1" applyAlignment="1">
      <alignment horizontal="center"/>
    </xf>
    <xf numFmtId="44" fontId="10" fillId="0" borderId="0" xfId="0" applyNumberFormat="1" applyFont="1" applyAlignment="1">
      <alignment horizontal="center"/>
    </xf>
    <xf numFmtId="164" fontId="10" fillId="0" borderId="0" xfId="0" applyNumberFormat="1" applyFont="1"/>
    <xf numFmtId="2" fontId="10" fillId="0" borderId="4" xfId="0" applyNumberFormat="1" applyFont="1" applyBorder="1"/>
    <xf numFmtId="44" fontId="10" fillId="4" borderId="6" xfId="0" applyNumberFormat="1" applyFont="1" applyFill="1" applyBorder="1"/>
    <xf numFmtId="9" fontId="10" fillId="4" borderId="0" xfId="2" applyFont="1" applyFill="1" applyBorder="1" applyAlignment="1"/>
    <xf numFmtId="44" fontId="10" fillId="4" borderId="0" xfId="1" applyFont="1" applyFill="1" applyBorder="1"/>
    <xf numFmtId="44" fontId="10" fillId="4" borderId="0" xfId="0" applyNumberFormat="1" applyFont="1" applyFill="1"/>
    <xf numFmtId="44" fontId="10" fillId="4" borderId="2" xfId="0" applyNumberFormat="1" applyFont="1" applyFill="1" applyBorder="1"/>
    <xf numFmtId="0" fontId="10" fillId="4" borderId="6" xfId="0" applyFont="1" applyFill="1" applyBorder="1"/>
    <xf numFmtId="8" fontId="10" fillId="4" borderId="0" xfId="0" applyNumberFormat="1" applyFont="1" applyFill="1"/>
    <xf numFmtId="0" fontId="10" fillId="4" borderId="0" xfId="0" applyFont="1" applyFill="1"/>
    <xf numFmtId="8" fontId="10" fillId="4" borderId="2" xfId="0" applyNumberFormat="1" applyFont="1" applyFill="1" applyBorder="1"/>
    <xf numFmtId="0" fontId="10" fillId="3" borderId="6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44" fontId="10" fillId="5" borderId="6" xfId="0" applyNumberFormat="1" applyFont="1" applyFill="1" applyBorder="1"/>
    <xf numFmtId="9" fontId="10" fillId="5" borderId="0" xfId="2" applyFont="1" applyFill="1" applyBorder="1" applyAlignment="1">
      <alignment horizontal="center"/>
    </xf>
    <xf numFmtId="44" fontId="10" fillId="5" borderId="0" xfId="1" applyFont="1" applyFill="1" applyBorder="1"/>
    <xf numFmtId="44" fontId="10" fillId="5" borderId="0" xfId="0" applyNumberFormat="1" applyFont="1" applyFill="1"/>
    <xf numFmtId="44" fontId="10" fillId="5" borderId="2" xfId="0" applyNumberFormat="1" applyFont="1" applyFill="1" applyBorder="1"/>
    <xf numFmtId="0" fontId="10" fillId="5" borderId="6" xfId="0" applyFont="1" applyFill="1" applyBorder="1" applyAlignment="1">
      <alignment horizontal="center"/>
    </xf>
    <xf numFmtId="8" fontId="10" fillId="5" borderId="0" xfId="0" applyNumberFormat="1" applyFont="1" applyFill="1"/>
    <xf numFmtId="0" fontId="10" fillId="5" borderId="0" xfId="0" applyFont="1" applyFill="1"/>
    <xf numFmtId="8" fontId="10" fillId="5" borderId="4" xfId="0" applyNumberFormat="1" applyFont="1" applyFill="1" applyBorder="1"/>
    <xf numFmtId="8" fontId="10" fillId="5" borderId="1" xfId="0" applyNumberFormat="1" applyFont="1" applyFill="1" applyBorder="1"/>
    <xf numFmtId="8" fontId="10" fillId="0" borderId="0" xfId="0" applyNumberFormat="1" applyFont="1"/>
    <xf numFmtId="0" fontId="10" fillId="6" borderId="6" xfId="0" applyFont="1" applyFill="1" applyBorder="1"/>
    <xf numFmtId="0" fontId="10" fillId="6" borderId="0" xfId="0" applyFont="1" applyFill="1"/>
    <xf numFmtId="44" fontId="10" fillId="6" borderId="0" xfId="0" applyNumberFormat="1" applyFont="1" applyFill="1"/>
    <xf numFmtId="44" fontId="10" fillId="6" borderId="1" xfId="0" applyNumberFormat="1" applyFont="1" applyFill="1" applyBorder="1"/>
    <xf numFmtId="44" fontId="10" fillId="0" borderId="3" xfId="1" applyFont="1" applyBorder="1"/>
    <xf numFmtId="44" fontId="10" fillId="0" borderId="4" xfId="1" applyFont="1" applyBorder="1"/>
    <xf numFmtId="44" fontId="10" fillId="0" borderId="12" xfId="0" applyNumberFormat="1" applyFont="1" applyBorder="1"/>
    <xf numFmtId="44" fontId="10" fillId="0" borderId="4" xfId="0" applyNumberFormat="1" applyFont="1" applyBorder="1"/>
    <xf numFmtId="0" fontId="10" fillId="0" borderId="12" xfId="0" applyFont="1" applyBorder="1"/>
    <xf numFmtId="44" fontId="10" fillId="0" borderId="6" xfId="1" applyFont="1" applyBorder="1"/>
    <xf numFmtId="44" fontId="10" fillId="0" borderId="0" xfId="1" applyFont="1" applyBorder="1"/>
    <xf numFmtId="44" fontId="10" fillId="0" borderId="12" xfId="1" applyFont="1" applyBorder="1"/>
    <xf numFmtId="44" fontId="10" fillId="0" borderId="0" xfId="1" applyFont="1" applyBorder="1" applyAlignment="1">
      <alignment horizontal="center"/>
    </xf>
    <xf numFmtId="44" fontId="10" fillId="0" borderId="1" xfId="1" applyFont="1" applyBorder="1" applyAlignment="1">
      <alignment horizontal="center"/>
    </xf>
    <xf numFmtId="44" fontId="10" fillId="0" borderId="6" xfId="1" applyFont="1" applyFill="1" applyBorder="1"/>
    <xf numFmtId="44" fontId="10" fillId="0" borderId="12" xfId="1" applyFont="1" applyFill="1" applyBorder="1"/>
    <xf numFmtId="44" fontId="10" fillId="0" borderId="0" xfId="1" applyFont="1" applyFill="1" applyBorder="1" applyAlignment="1">
      <alignment horizontal="center"/>
    </xf>
    <xf numFmtId="44" fontId="10" fillId="0" borderId="1" xfId="1" applyFont="1" applyFill="1" applyBorder="1" applyAlignment="1">
      <alignment horizontal="center"/>
    </xf>
    <xf numFmtId="9" fontId="10" fillId="0" borderId="3" xfId="2" applyFont="1" applyBorder="1"/>
    <xf numFmtId="0" fontId="14" fillId="0" borderId="0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A182D-30F9-754B-8E59-5CEF8120FF77}">
  <sheetPr>
    <pageSetUpPr fitToPage="1"/>
  </sheetPr>
  <dimension ref="A1:J129"/>
  <sheetViews>
    <sheetView tabSelected="1" topLeftCell="A102" zoomScale="150" workbookViewId="0">
      <selection activeCell="B109" sqref="B109"/>
    </sheetView>
  </sheetViews>
  <sheetFormatPr baseColWidth="10" defaultRowHeight="24" x14ac:dyDescent="0.3"/>
  <cols>
    <col min="1" max="1" width="6.6640625" customWidth="1"/>
    <col min="2" max="2" width="50.6640625" customWidth="1"/>
    <col min="3" max="3" width="20.5" style="2" customWidth="1"/>
    <col min="4" max="4" width="19.6640625" style="126" customWidth="1"/>
    <col min="5" max="5" width="5" style="3" customWidth="1"/>
    <col min="6" max="6" width="19.6640625" customWidth="1"/>
    <col min="7" max="7" width="5" style="3" customWidth="1"/>
    <col min="8" max="8" width="19.6640625" customWidth="1"/>
    <col min="9" max="9" width="5" style="3" customWidth="1"/>
  </cols>
  <sheetData>
    <row r="1" spans="1:9" ht="32" x14ac:dyDescent="0.4">
      <c r="B1" s="1" t="s">
        <v>91</v>
      </c>
    </row>
    <row r="2" spans="1:9" ht="32" x14ac:dyDescent="0.4">
      <c r="B2" s="1" t="s">
        <v>143</v>
      </c>
      <c r="E2"/>
      <c r="G2"/>
      <c r="I2"/>
    </row>
    <row r="3" spans="1:9" ht="32" x14ac:dyDescent="0.4">
      <c r="B3" s="1" t="s">
        <v>141</v>
      </c>
      <c r="E3"/>
      <c r="G3"/>
      <c r="I3"/>
    </row>
    <row r="4" spans="1:9" ht="30" customHeight="1" x14ac:dyDescent="0.3">
      <c r="B4" t="s">
        <v>0</v>
      </c>
      <c r="D4" s="110" t="s">
        <v>1</v>
      </c>
      <c r="F4" s="2" t="s">
        <v>2</v>
      </c>
      <c r="H4" s="2" t="s">
        <v>3</v>
      </c>
    </row>
    <row r="5" spans="1:9" ht="30" customHeight="1" x14ac:dyDescent="0.3">
      <c r="A5" s="2">
        <v>1</v>
      </c>
      <c r="B5" s="4" t="s">
        <v>5</v>
      </c>
      <c r="D5" s="110"/>
      <c r="F5" s="2"/>
      <c r="H5" s="2"/>
    </row>
    <row r="6" spans="1:9" ht="30" customHeight="1" x14ac:dyDescent="0.3">
      <c r="A6" s="2">
        <v>2</v>
      </c>
      <c r="B6" s="5" t="s">
        <v>6</v>
      </c>
    </row>
    <row r="7" spans="1:9" ht="30" customHeight="1" x14ac:dyDescent="0.3">
      <c r="A7" s="2">
        <v>3</v>
      </c>
      <c r="B7" t="s">
        <v>7</v>
      </c>
      <c r="C7" s="2" t="s">
        <v>8</v>
      </c>
      <c r="D7" s="109">
        <f>2300*12</f>
        <v>27600</v>
      </c>
      <c r="F7" s="6">
        <v>0</v>
      </c>
      <c r="H7" s="6">
        <v>0</v>
      </c>
    </row>
    <row r="8" spans="1:9" ht="30" customHeight="1" x14ac:dyDescent="0.3">
      <c r="A8" s="2">
        <v>4</v>
      </c>
      <c r="B8" t="s">
        <v>9</v>
      </c>
      <c r="C8" s="2" t="s">
        <v>8</v>
      </c>
      <c r="D8" s="109">
        <v>16000</v>
      </c>
      <c r="F8" s="6">
        <v>0</v>
      </c>
      <c r="H8" s="6">
        <v>0</v>
      </c>
    </row>
    <row r="9" spans="1:9" ht="30" customHeight="1" thickBot="1" x14ac:dyDescent="0.35">
      <c r="A9" s="2">
        <v>5</v>
      </c>
      <c r="B9" t="s">
        <v>10</v>
      </c>
      <c r="C9" s="2" t="s">
        <v>8</v>
      </c>
      <c r="D9" s="127"/>
      <c r="F9" s="7">
        <v>0</v>
      </c>
      <c r="H9" s="7">
        <v>0</v>
      </c>
    </row>
    <row r="10" spans="1:9" ht="30" customHeight="1" x14ac:dyDescent="0.3">
      <c r="A10" s="2">
        <v>6</v>
      </c>
      <c r="B10" t="s">
        <v>11</v>
      </c>
      <c r="C10" s="2" t="s">
        <v>12</v>
      </c>
      <c r="D10" s="109">
        <f>SUM(D7:D9)</f>
        <v>43600</v>
      </c>
      <c r="F10" s="6">
        <f>SUM(F7:F9)</f>
        <v>0</v>
      </c>
      <c r="H10" s="6">
        <f>SUM(H7:H9)</f>
        <v>0</v>
      </c>
    </row>
    <row r="11" spans="1:9" ht="30" customHeight="1" x14ac:dyDescent="0.3">
      <c r="A11" s="2">
        <v>7</v>
      </c>
      <c r="B11" t="s">
        <v>13</v>
      </c>
      <c r="D11" s="128">
        <v>12</v>
      </c>
      <c r="F11" s="8">
        <v>12</v>
      </c>
      <c r="H11" s="8">
        <v>12</v>
      </c>
    </row>
    <row r="12" spans="1:9" ht="30" customHeight="1" thickBot="1" x14ac:dyDescent="0.35">
      <c r="A12" s="2">
        <v>8</v>
      </c>
      <c r="B12" t="s">
        <v>14</v>
      </c>
      <c r="C12" s="2" t="s">
        <v>12</v>
      </c>
      <c r="D12" s="129">
        <f>D10/D11</f>
        <v>3633.3333333333335</v>
      </c>
      <c r="F12" s="9">
        <f>F10/F11</f>
        <v>0</v>
      </c>
      <c r="H12" s="9">
        <f>H10/H11</f>
        <v>0</v>
      </c>
    </row>
    <row r="13" spans="1:9" ht="30" customHeight="1" x14ac:dyDescent="0.3">
      <c r="A13" s="2">
        <v>9</v>
      </c>
    </row>
    <row r="14" spans="1:9" ht="30" customHeight="1" x14ac:dyDescent="0.3">
      <c r="A14" s="2">
        <v>10</v>
      </c>
      <c r="B14" s="5" t="s">
        <v>15</v>
      </c>
    </row>
    <row r="15" spans="1:9" ht="30" customHeight="1" x14ac:dyDescent="0.3">
      <c r="A15" s="2">
        <v>11</v>
      </c>
      <c r="B15" t="s">
        <v>16</v>
      </c>
      <c r="C15" s="2" t="s">
        <v>17</v>
      </c>
      <c r="D15" s="109">
        <v>38</v>
      </c>
      <c r="F15" s="6">
        <v>0</v>
      </c>
      <c r="H15" s="6">
        <v>0</v>
      </c>
    </row>
    <row r="16" spans="1:9" ht="30" customHeight="1" x14ac:dyDescent="0.3">
      <c r="A16" s="2">
        <v>12</v>
      </c>
      <c r="B16" t="s">
        <v>18</v>
      </c>
      <c r="C16" s="2" t="s">
        <v>17</v>
      </c>
      <c r="D16" s="109">
        <v>35</v>
      </c>
      <c r="F16" s="6">
        <v>0</v>
      </c>
      <c r="H16" s="6">
        <v>0</v>
      </c>
    </row>
    <row r="17" spans="1:10" ht="30" customHeight="1" x14ac:dyDescent="0.3">
      <c r="A17" s="2">
        <v>13</v>
      </c>
      <c r="B17" t="s">
        <v>19</v>
      </c>
      <c r="C17" s="2" t="s">
        <v>17</v>
      </c>
      <c r="D17" s="109">
        <v>0</v>
      </c>
      <c r="F17" s="6">
        <v>0</v>
      </c>
      <c r="H17" s="6">
        <v>0</v>
      </c>
    </row>
    <row r="18" spans="1:10" ht="30" customHeight="1" x14ac:dyDescent="0.3">
      <c r="A18" s="2">
        <v>14</v>
      </c>
      <c r="B18" t="s">
        <v>20</v>
      </c>
      <c r="C18" s="2" t="s">
        <v>17</v>
      </c>
      <c r="D18" s="130" t="s">
        <v>128</v>
      </c>
      <c r="F18" s="6">
        <v>0</v>
      </c>
      <c r="H18" s="6">
        <v>0</v>
      </c>
      <c r="J18" t="s">
        <v>0</v>
      </c>
    </row>
    <row r="19" spans="1:10" ht="30" customHeight="1" thickBot="1" x14ac:dyDescent="0.35">
      <c r="A19" s="2">
        <v>15</v>
      </c>
      <c r="B19" s="10" t="s">
        <v>21</v>
      </c>
      <c r="C19" s="2" t="s">
        <v>12</v>
      </c>
      <c r="D19" s="131">
        <f>SUM(D15:D18)</f>
        <v>73</v>
      </c>
      <c r="F19" s="11">
        <f>SUM(F15:F18)</f>
        <v>0</v>
      </c>
      <c r="H19" s="11">
        <f>SUM(H15:H18)</f>
        <v>0</v>
      </c>
    </row>
    <row r="20" spans="1:10" ht="30" customHeight="1" x14ac:dyDescent="0.3">
      <c r="A20" s="2">
        <v>16</v>
      </c>
      <c r="B20" s="10"/>
      <c r="D20" s="132"/>
      <c r="F20" s="12"/>
      <c r="H20" s="12"/>
    </row>
    <row r="21" spans="1:10" ht="30" customHeight="1" x14ac:dyDescent="0.3">
      <c r="A21" s="2">
        <v>17</v>
      </c>
      <c r="B21" s="4" t="s">
        <v>22</v>
      </c>
      <c r="D21" s="132"/>
      <c r="F21" s="12"/>
      <c r="H21" s="12"/>
    </row>
    <row r="22" spans="1:10" ht="30" customHeight="1" x14ac:dyDescent="0.3">
      <c r="A22" s="2">
        <v>18</v>
      </c>
      <c r="B22" s="5" t="s">
        <v>23</v>
      </c>
      <c r="D22" s="109"/>
      <c r="F22" s="6"/>
      <c r="H22" s="6"/>
    </row>
    <row r="23" spans="1:10" ht="30" customHeight="1" x14ac:dyDescent="0.3">
      <c r="A23" s="2">
        <v>19</v>
      </c>
      <c r="B23" t="s">
        <v>24</v>
      </c>
      <c r="C23" s="2" t="s">
        <v>17</v>
      </c>
      <c r="D23" s="109">
        <v>200000</v>
      </c>
      <c r="F23" s="80">
        <v>0</v>
      </c>
      <c r="H23" s="80">
        <v>0</v>
      </c>
    </row>
    <row r="24" spans="1:10" ht="30" customHeight="1" x14ac:dyDescent="0.3">
      <c r="A24" s="2">
        <v>20</v>
      </c>
      <c r="B24" t="s">
        <v>25</v>
      </c>
      <c r="C24" s="2" t="s">
        <v>17</v>
      </c>
      <c r="D24" s="108">
        <v>0.04</v>
      </c>
      <c r="F24" s="13">
        <v>0.04</v>
      </c>
      <c r="H24" s="13">
        <v>0.04</v>
      </c>
    </row>
    <row r="25" spans="1:10" ht="30" customHeight="1" x14ac:dyDescent="0.3">
      <c r="A25" s="2">
        <v>21</v>
      </c>
      <c r="B25" t="s">
        <v>26</v>
      </c>
      <c r="C25" s="2" t="s">
        <v>12</v>
      </c>
      <c r="D25" s="133">
        <f>D23*D24</f>
        <v>8000</v>
      </c>
      <c r="F25" s="15">
        <f>F23*F24</f>
        <v>0</v>
      </c>
      <c r="H25" s="15">
        <f>H23*H24</f>
        <v>0</v>
      </c>
    </row>
    <row r="26" spans="1:10" ht="30" customHeight="1" x14ac:dyDescent="0.3">
      <c r="A26" s="2">
        <v>22</v>
      </c>
    </row>
    <row r="27" spans="1:10" ht="30" customHeight="1" x14ac:dyDescent="0.3">
      <c r="A27" s="2">
        <v>23</v>
      </c>
      <c r="B27" t="s">
        <v>27</v>
      </c>
      <c r="C27" s="2" t="s">
        <v>28</v>
      </c>
      <c r="D27" s="109">
        <v>195</v>
      </c>
      <c r="F27" s="80">
        <v>0</v>
      </c>
      <c r="H27" s="80">
        <v>0</v>
      </c>
    </row>
    <row r="28" spans="1:10" ht="30" customHeight="1" x14ac:dyDescent="0.3">
      <c r="A28" s="2">
        <v>24</v>
      </c>
      <c r="B28" t="s">
        <v>29</v>
      </c>
      <c r="C28" s="2" t="s">
        <v>28</v>
      </c>
      <c r="D28" s="109">
        <v>0</v>
      </c>
      <c r="F28" s="85">
        <v>0</v>
      </c>
      <c r="H28" s="85">
        <v>0</v>
      </c>
    </row>
    <row r="29" spans="1:10" ht="30" customHeight="1" x14ac:dyDescent="0.3">
      <c r="A29" s="2">
        <v>25</v>
      </c>
      <c r="B29" t="s">
        <v>30</v>
      </c>
      <c r="C29" s="2" t="s">
        <v>28</v>
      </c>
      <c r="D29" s="109">
        <v>48</v>
      </c>
      <c r="F29" s="80">
        <v>0</v>
      </c>
      <c r="H29" s="80">
        <v>0</v>
      </c>
    </row>
    <row r="30" spans="1:10" ht="30" customHeight="1" x14ac:dyDescent="0.3">
      <c r="A30" s="2">
        <v>26</v>
      </c>
      <c r="B30" t="s">
        <v>0</v>
      </c>
    </row>
    <row r="31" spans="1:10" ht="30" customHeight="1" x14ac:dyDescent="0.3">
      <c r="A31" s="2">
        <v>27</v>
      </c>
      <c r="J31" t="s">
        <v>0</v>
      </c>
    </row>
    <row r="32" spans="1:10" ht="30" customHeight="1" x14ac:dyDescent="0.3">
      <c r="A32" s="2">
        <v>28</v>
      </c>
      <c r="B32" s="4" t="s">
        <v>142</v>
      </c>
      <c r="D32" s="132"/>
      <c r="F32" s="12"/>
      <c r="H32" s="12"/>
    </row>
    <row r="33" spans="1:8" ht="30" customHeight="1" x14ac:dyDescent="0.3">
      <c r="A33" s="2">
        <v>29</v>
      </c>
      <c r="B33" s="5" t="s">
        <v>31</v>
      </c>
    </row>
    <row r="34" spans="1:8" ht="30" customHeight="1" x14ac:dyDescent="0.3">
      <c r="A34" s="2">
        <v>30</v>
      </c>
      <c r="B34" t="s">
        <v>32</v>
      </c>
      <c r="C34" s="2" t="s">
        <v>33</v>
      </c>
      <c r="D34" s="109">
        <v>40000</v>
      </c>
      <c r="F34" s="80">
        <v>0</v>
      </c>
      <c r="H34" s="6">
        <v>0</v>
      </c>
    </row>
    <row r="35" spans="1:8" ht="30" customHeight="1" x14ac:dyDescent="0.3">
      <c r="A35" s="2">
        <v>31</v>
      </c>
      <c r="B35" t="s">
        <v>34</v>
      </c>
      <c r="C35" s="2" t="s">
        <v>35</v>
      </c>
      <c r="D35" s="134">
        <f>D25*-1</f>
        <v>-8000</v>
      </c>
      <c r="F35" s="15">
        <f>F23*-F24</f>
        <v>0</v>
      </c>
      <c r="H35" s="15">
        <f>H23*-H24</f>
        <v>0</v>
      </c>
    </row>
    <row r="36" spans="1:8" ht="30" customHeight="1" x14ac:dyDescent="0.3">
      <c r="A36" s="2">
        <v>32</v>
      </c>
      <c r="B36" t="s">
        <v>36</v>
      </c>
      <c r="C36" s="2" t="s">
        <v>12</v>
      </c>
      <c r="D36" s="133">
        <f>SUM(D34:D35)</f>
        <v>32000</v>
      </c>
      <c r="F36" s="14">
        <f>SUM(F34:F35)</f>
        <v>0</v>
      </c>
      <c r="H36" s="14">
        <f>SUM(H34:H35)</f>
        <v>0</v>
      </c>
    </row>
    <row r="37" spans="1:8" ht="30" customHeight="1" x14ac:dyDescent="0.3">
      <c r="A37" s="2">
        <v>33</v>
      </c>
      <c r="D37" s="133"/>
      <c r="F37" s="14"/>
      <c r="H37" s="14"/>
    </row>
    <row r="38" spans="1:8" ht="30" customHeight="1" x14ac:dyDescent="0.3">
      <c r="A38" s="2">
        <v>34</v>
      </c>
      <c r="B38" t="s">
        <v>36</v>
      </c>
      <c r="C38" s="2" t="s">
        <v>37</v>
      </c>
      <c r="D38" s="133">
        <f>D36</f>
        <v>32000</v>
      </c>
      <c r="F38" s="14">
        <f t="shared" ref="F38:H38" si="0">F36</f>
        <v>0</v>
      </c>
      <c r="H38" s="14">
        <f t="shared" si="0"/>
        <v>0</v>
      </c>
    </row>
    <row r="39" spans="1:8" ht="30" customHeight="1" x14ac:dyDescent="0.3">
      <c r="A39" s="2">
        <v>35</v>
      </c>
      <c r="B39" t="s">
        <v>24</v>
      </c>
      <c r="C39" s="2" t="s">
        <v>33</v>
      </c>
      <c r="D39" s="133">
        <v>204000</v>
      </c>
      <c r="F39" s="14">
        <f>F23</f>
        <v>0</v>
      </c>
      <c r="H39" s="14">
        <f>H23</f>
        <v>0</v>
      </c>
    </row>
    <row r="40" spans="1:8" ht="30" customHeight="1" x14ac:dyDescent="0.3">
      <c r="A40" s="2">
        <v>36</v>
      </c>
      <c r="B40" t="s">
        <v>38</v>
      </c>
      <c r="C40" s="2" t="s">
        <v>12</v>
      </c>
      <c r="D40" s="135">
        <f>D36/D39</f>
        <v>0.15686274509803921</v>
      </c>
      <c r="F40" s="16" t="s">
        <v>0</v>
      </c>
      <c r="H40" s="16" t="s">
        <v>0</v>
      </c>
    </row>
    <row r="41" spans="1:8" ht="30" customHeight="1" x14ac:dyDescent="0.3">
      <c r="A41" s="2">
        <v>37</v>
      </c>
      <c r="D41" s="136"/>
      <c r="F41" s="17"/>
      <c r="H41" s="17"/>
    </row>
    <row r="42" spans="1:8" ht="30" customHeight="1" x14ac:dyDescent="0.3">
      <c r="A42" s="2">
        <v>38</v>
      </c>
      <c r="B42" s="18" t="s">
        <v>39</v>
      </c>
      <c r="C42" s="2" t="s">
        <v>40</v>
      </c>
      <c r="D42" s="137" t="s">
        <v>43</v>
      </c>
      <c r="F42" s="120" t="s">
        <v>0</v>
      </c>
      <c r="H42" s="120" t="s">
        <v>0</v>
      </c>
    </row>
    <row r="43" spans="1:8" ht="30" customHeight="1" x14ac:dyDescent="0.3">
      <c r="A43" s="2">
        <v>39</v>
      </c>
      <c r="B43" s="18" t="s">
        <v>42</v>
      </c>
      <c r="C43" s="2" t="s">
        <v>40</v>
      </c>
      <c r="D43" s="137" t="s">
        <v>41</v>
      </c>
      <c r="F43" s="120" t="s">
        <v>0</v>
      </c>
      <c r="H43" s="120" t="s">
        <v>0</v>
      </c>
    </row>
    <row r="44" spans="1:8" ht="30" customHeight="1" x14ac:dyDescent="0.3">
      <c r="A44" s="2">
        <v>40</v>
      </c>
      <c r="B44" s="18"/>
      <c r="D44" s="137"/>
      <c r="F44" s="19"/>
      <c r="H44" s="19"/>
    </row>
    <row r="45" spans="1:8" ht="30" customHeight="1" x14ac:dyDescent="0.3">
      <c r="A45" s="2">
        <v>41</v>
      </c>
      <c r="B45" s="4" t="s">
        <v>44</v>
      </c>
      <c r="D45" s="132"/>
      <c r="F45" s="12"/>
      <c r="H45" s="12"/>
    </row>
    <row r="46" spans="1:8" ht="30" customHeight="1" x14ac:dyDescent="0.3">
      <c r="A46" s="2">
        <v>42</v>
      </c>
      <c r="B46" t="s">
        <v>45</v>
      </c>
      <c r="C46" s="2" t="s">
        <v>46</v>
      </c>
      <c r="D46" s="133">
        <f>D39</f>
        <v>204000</v>
      </c>
      <c r="F46" s="15">
        <f>F23</f>
        <v>0</v>
      </c>
      <c r="H46" s="15">
        <f>H23</f>
        <v>0</v>
      </c>
    </row>
    <row r="47" spans="1:8" ht="30" customHeight="1" x14ac:dyDescent="0.3">
      <c r="A47" s="2">
        <v>43</v>
      </c>
      <c r="B47" t="s">
        <v>47</v>
      </c>
      <c r="C47" s="2" t="s">
        <v>48</v>
      </c>
      <c r="D47" s="138">
        <f>D38*-1</f>
        <v>-32000</v>
      </c>
      <c r="F47" s="20">
        <f t="shared" ref="F47:H47" si="1">F38*-1</f>
        <v>0</v>
      </c>
      <c r="H47" s="20">
        <f t="shared" si="1"/>
        <v>0</v>
      </c>
    </row>
    <row r="48" spans="1:8" ht="30" customHeight="1" x14ac:dyDescent="0.3">
      <c r="A48" s="2">
        <v>44</v>
      </c>
      <c r="B48" t="s">
        <v>49</v>
      </c>
      <c r="C48" s="2" t="s">
        <v>12</v>
      </c>
      <c r="D48" s="133">
        <f>SUM(D46:D47)</f>
        <v>172000</v>
      </c>
      <c r="F48" s="84">
        <f>F23-F36</f>
        <v>0</v>
      </c>
      <c r="H48" s="84">
        <f>H23-H36</f>
        <v>0</v>
      </c>
    </row>
    <row r="49" spans="1:9" ht="30" customHeight="1" x14ac:dyDescent="0.3">
      <c r="A49" s="2">
        <v>45</v>
      </c>
      <c r="D49" s="133"/>
      <c r="F49" s="14"/>
      <c r="H49" s="14"/>
    </row>
    <row r="50" spans="1:9" ht="30" customHeight="1" x14ac:dyDescent="0.3">
      <c r="A50" s="2">
        <v>46</v>
      </c>
      <c r="B50" s="4" t="s">
        <v>50</v>
      </c>
      <c r="D50" s="132"/>
      <c r="F50" s="12"/>
      <c r="H50" s="12"/>
    </row>
    <row r="51" spans="1:9" ht="30" customHeight="1" x14ac:dyDescent="0.3">
      <c r="A51" s="2">
        <v>47</v>
      </c>
      <c r="B51" t="s">
        <v>51</v>
      </c>
      <c r="C51" s="2" t="s">
        <v>52</v>
      </c>
      <c r="D51" s="139">
        <f>D48*0.01</f>
        <v>1720</v>
      </c>
      <c r="F51" s="21">
        <v>0.01</v>
      </c>
      <c r="H51" s="21">
        <v>0.01</v>
      </c>
    </row>
    <row r="52" spans="1:9" ht="30" customHeight="1" x14ac:dyDescent="0.3">
      <c r="A52" s="2">
        <v>48</v>
      </c>
      <c r="B52" t="s">
        <v>53</v>
      </c>
      <c r="C52" s="2" t="s">
        <v>12</v>
      </c>
      <c r="D52" s="140" t="s">
        <v>54</v>
      </c>
      <c r="F52" s="22">
        <f>F51*F48</f>
        <v>0</v>
      </c>
      <c r="H52" s="22">
        <f>H48*0.01</f>
        <v>0</v>
      </c>
    </row>
    <row r="53" spans="1:9" ht="30" customHeight="1" x14ac:dyDescent="0.3">
      <c r="A53" s="2">
        <v>49</v>
      </c>
      <c r="B53" t="s">
        <v>55</v>
      </c>
      <c r="D53" s="110">
        <v>12</v>
      </c>
      <c r="F53" s="2">
        <v>12</v>
      </c>
      <c r="H53" s="2">
        <v>12</v>
      </c>
    </row>
    <row r="54" spans="1:9" ht="30" customHeight="1" x14ac:dyDescent="0.3">
      <c r="A54" s="2">
        <v>50</v>
      </c>
      <c r="B54" t="s">
        <v>56</v>
      </c>
      <c r="C54" s="2" t="s">
        <v>12</v>
      </c>
      <c r="D54" s="140">
        <f>D51/D53</f>
        <v>143.33333333333334</v>
      </c>
      <c r="F54" s="20">
        <f>F52/F53</f>
        <v>0</v>
      </c>
      <c r="H54" s="20">
        <f>H52/H53</f>
        <v>0</v>
      </c>
    </row>
    <row r="55" spans="1:9" ht="30" customHeight="1" x14ac:dyDescent="0.3">
      <c r="A55" s="2">
        <v>51</v>
      </c>
    </row>
    <row r="56" spans="1:9" ht="30" customHeight="1" x14ac:dyDescent="0.3">
      <c r="A56" s="2">
        <v>52</v>
      </c>
      <c r="B56" s="4" t="s">
        <v>57</v>
      </c>
      <c r="D56" s="132"/>
      <c r="F56" s="12"/>
      <c r="H56" s="12"/>
    </row>
    <row r="57" spans="1:9" ht="30" customHeight="1" x14ac:dyDescent="0.3">
      <c r="A57" s="2">
        <v>53</v>
      </c>
      <c r="B57" s="23" t="s">
        <v>49</v>
      </c>
      <c r="C57" s="2" t="s">
        <v>58</v>
      </c>
      <c r="D57" s="141">
        <f>D48</f>
        <v>172000</v>
      </c>
      <c r="F57" s="121">
        <f t="shared" ref="F57:H57" si="2">F48</f>
        <v>0</v>
      </c>
      <c r="H57" s="121">
        <f t="shared" si="2"/>
        <v>0</v>
      </c>
    </row>
    <row r="58" spans="1:9" ht="30" customHeight="1" x14ac:dyDescent="0.3">
      <c r="A58" s="2">
        <v>54</v>
      </c>
      <c r="B58" t="s">
        <v>59</v>
      </c>
      <c r="D58" s="141">
        <v>100000</v>
      </c>
      <c r="F58" s="24">
        <v>100000</v>
      </c>
      <c r="H58" s="24">
        <v>100000</v>
      </c>
    </row>
    <row r="59" spans="1:9" ht="30" customHeight="1" thickBot="1" x14ac:dyDescent="0.35">
      <c r="A59" s="2">
        <v>55</v>
      </c>
      <c r="B59" t="s">
        <v>60</v>
      </c>
      <c r="C59" s="2" t="s">
        <v>12</v>
      </c>
      <c r="D59" s="142">
        <v>1.62</v>
      </c>
      <c r="F59" s="25" t="s">
        <v>0</v>
      </c>
      <c r="H59" s="25" t="s">
        <v>0</v>
      </c>
    </row>
    <row r="60" spans="1:9" ht="30" customHeight="1" thickTop="1" thickBot="1" x14ac:dyDescent="0.35">
      <c r="A60" s="2">
        <v>56</v>
      </c>
      <c r="B60" s="4" t="s">
        <v>129</v>
      </c>
      <c r="E60"/>
      <c r="G60"/>
      <c r="I60"/>
    </row>
    <row r="61" spans="1:9" ht="30" customHeight="1" x14ac:dyDescent="0.3">
      <c r="A61" s="2">
        <v>57</v>
      </c>
      <c r="B61" s="26" t="s">
        <v>61</v>
      </c>
      <c r="C61" s="27" t="s">
        <v>62</v>
      </c>
      <c r="D61" s="143">
        <f>D12</f>
        <v>3633.3333333333335</v>
      </c>
      <c r="E61" s="28" t="s">
        <v>0</v>
      </c>
      <c r="F61" s="122">
        <f>F12</f>
        <v>0</v>
      </c>
      <c r="G61" s="28" t="s">
        <v>0</v>
      </c>
      <c r="H61" s="28">
        <f>H12</f>
        <v>0</v>
      </c>
      <c r="I61" s="28" t="s">
        <v>0</v>
      </c>
    </row>
    <row r="62" spans="1:9" ht="30" customHeight="1" x14ac:dyDescent="0.3">
      <c r="A62" s="2">
        <v>58</v>
      </c>
      <c r="B62" s="29" t="s">
        <v>63</v>
      </c>
      <c r="C62" s="30" t="s">
        <v>52</v>
      </c>
      <c r="D62" s="144">
        <v>0.5</v>
      </c>
      <c r="E62" s="32"/>
      <c r="F62" s="31">
        <v>0.5</v>
      </c>
      <c r="G62" s="32"/>
      <c r="H62" s="31">
        <v>0.5</v>
      </c>
      <c r="I62" s="32"/>
    </row>
    <row r="63" spans="1:9" ht="30" customHeight="1" x14ac:dyDescent="0.3">
      <c r="A63" s="2">
        <v>59</v>
      </c>
      <c r="B63" s="33" t="s">
        <v>64</v>
      </c>
      <c r="C63" s="30" t="s">
        <v>65</v>
      </c>
      <c r="D63" s="145">
        <f>D61*D62</f>
        <v>1816.6666666666667</v>
      </c>
      <c r="E63" s="34"/>
      <c r="F63" s="123">
        <f>F61*F62</f>
        <v>0</v>
      </c>
      <c r="G63" s="34"/>
      <c r="H63" s="123">
        <f>H61*H62</f>
        <v>0</v>
      </c>
      <c r="I63" s="34"/>
    </row>
    <row r="64" spans="1:9" ht="30" customHeight="1" x14ac:dyDescent="0.3">
      <c r="A64" s="2">
        <v>60</v>
      </c>
      <c r="B64" s="33" t="s">
        <v>66</v>
      </c>
      <c r="C64" s="30" t="s">
        <v>67</v>
      </c>
      <c r="D64" s="146">
        <f>-D$19</f>
        <v>-73</v>
      </c>
      <c r="E64" s="34"/>
      <c r="F64" s="123">
        <f t="shared" ref="F64:H67" si="3">F62*F63</f>
        <v>0</v>
      </c>
      <c r="G64" s="34"/>
      <c r="H64" s="123">
        <f t="shared" si="3"/>
        <v>0</v>
      </c>
      <c r="I64" s="34"/>
    </row>
    <row r="65" spans="1:9" ht="30" customHeight="1" x14ac:dyDescent="0.3">
      <c r="A65" s="2">
        <v>61</v>
      </c>
      <c r="B65" s="33" t="s">
        <v>68</v>
      </c>
      <c r="C65" s="30" t="s">
        <v>69</v>
      </c>
      <c r="D65" s="146">
        <v>-195</v>
      </c>
      <c r="E65" s="34"/>
      <c r="F65" s="123">
        <f t="shared" si="3"/>
        <v>0</v>
      </c>
      <c r="G65" s="34"/>
      <c r="H65" s="123">
        <f t="shared" si="3"/>
        <v>0</v>
      </c>
      <c r="I65" s="34"/>
    </row>
    <row r="66" spans="1:9" ht="30" customHeight="1" x14ac:dyDescent="0.3">
      <c r="A66" s="2">
        <v>62</v>
      </c>
      <c r="B66" s="33" t="s">
        <v>70</v>
      </c>
      <c r="C66" s="30" t="s">
        <v>71</v>
      </c>
      <c r="D66" s="146">
        <f>D$28*-1</f>
        <v>0</v>
      </c>
      <c r="E66" s="34"/>
      <c r="F66" s="123">
        <f t="shared" si="3"/>
        <v>0</v>
      </c>
      <c r="G66" s="34"/>
      <c r="H66" s="123">
        <f t="shared" si="3"/>
        <v>0</v>
      </c>
      <c r="I66" s="34"/>
    </row>
    <row r="67" spans="1:9" ht="30" customHeight="1" x14ac:dyDescent="0.3">
      <c r="A67" s="2">
        <v>63</v>
      </c>
      <c r="B67" s="33" t="s">
        <v>72</v>
      </c>
      <c r="C67" s="30" t="s">
        <v>73</v>
      </c>
      <c r="D67" s="146">
        <f>D$29*-1</f>
        <v>-48</v>
      </c>
      <c r="E67" s="34"/>
      <c r="F67" s="123">
        <f t="shared" si="3"/>
        <v>0</v>
      </c>
      <c r="G67" s="34"/>
      <c r="H67" s="123">
        <f t="shared" si="3"/>
        <v>0</v>
      </c>
      <c r="I67" s="34"/>
    </row>
    <row r="68" spans="1:9" ht="30" customHeight="1" x14ac:dyDescent="0.3">
      <c r="A68" s="2">
        <v>64</v>
      </c>
      <c r="B68" s="33" t="s">
        <v>74</v>
      </c>
      <c r="C68" s="30" t="s">
        <v>75</v>
      </c>
      <c r="D68" s="146">
        <f>D54*-1</f>
        <v>-143.33333333333334</v>
      </c>
      <c r="E68" s="34"/>
      <c r="F68" s="35">
        <v>0</v>
      </c>
      <c r="G68" s="34"/>
      <c r="H68" s="35">
        <f>H$48*0.01/12*-1</f>
        <v>0</v>
      </c>
      <c r="I68" s="34"/>
    </row>
    <row r="69" spans="1:9" ht="30" customHeight="1" thickBot="1" x14ac:dyDescent="0.35">
      <c r="A69" s="2">
        <v>65</v>
      </c>
      <c r="B69" s="36" t="s">
        <v>76</v>
      </c>
      <c r="C69" s="37" t="s">
        <v>12</v>
      </c>
      <c r="D69" s="147">
        <f>SUM(D63:D68)</f>
        <v>1357.3333333333335</v>
      </c>
      <c r="E69" s="39"/>
      <c r="F69" s="38">
        <f>SUM(F63:F68)</f>
        <v>0</v>
      </c>
      <c r="G69" s="39"/>
      <c r="H69" s="38">
        <f>SUM(H63:H68)</f>
        <v>0</v>
      </c>
      <c r="I69" s="39"/>
    </row>
    <row r="70" spans="1:9" ht="30" customHeight="1" x14ac:dyDescent="0.3">
      <c r="A70" s="2">
        <v>66</v>
      </c>
      <c r="D70" s="133"/>
      <c r="E70"/>
      <c r="F70" s="14"/>
      <c r="G70"/>
      <c r="H70" s="14"/>
      <c r="I70"/>
    </row>
    <row r="71" spans="1:9" ht="30" customHeight="1" thickBot="1" x14ac:dyDescent="0.35">
      <c r="A71" s="2">
        <v>67</v>
      </c>
      <c r="B71" s="4" t="s">
        <v>131</v>
      </c>
      <c r="E71"/>
      <c r="G71"/>
      <c r="I71"/>
    </row>
    <row r="72" spans="1:9" ht="30" customHeight="1" x14ac:dyDescent="0.3">
      <c r="A72" s="2">
        <v>68</v>
      </c>
      <c r="B72" s="40" t="s">
        <v>130</v>
      </c>
      <c r="C72" s="27"/>
      <c r="D72" s="148"/>
      <c r="E72" s="41"/>
      <c r="F72" s="41"/>
      <c r="G72" s="41"/>
      <c r="H72" s="41"/>
      <c r="I72" s="41"/>
    </row>
    <row r="73" spans="1:9" ht="30" customHeight="1" x14ac:dyDescent="0.3">
      <c r="A73" s="2">
        <v>69</v>
      </c>
      <c r="B73" s="33" t="s">
        <v>80</v>
      </c>
      <c r="C73" s="30" t="s">
        <v>52</v>
      </c>
      <c r="D73" s="149">
        <f>PMT(0.07/12,360,100000)*-1</f>
        <v>665.30249517918321</v>
      </c>
      <c r="E73" s="34"/>
      <c r="F73" s="42">
        <f>PMT(0.07/12,360,100000)*-1</f>
        <v>665.30249517918321</v>
      </c>
      <c r="G73" s="34"/>
      <c r="H73" s="42">
        <f>PMT(0.07/12,360,100000)*-1</f>
        <v>665.30249517918321</v>
      </c>
      <c r="I73" s="34"/>
    </row>
    <row r="74" spans="1:9" ht="30" customHeight="1" x14ac:dyDescent="0.3">
      <c r="A74" s="2">
        <v>70</v>
      </c>
      <c r="B74" s="33" t="s">
        <v>77</v>
      </c>
      <c r="C74" s="30" t="s">
        <v>78</v>
      </c>
      <c r="D74" s="150">
        <f>D$59</f>
        <v>1.62</v>
      </c>
      <c r="E74" s="34"/>
      <c r="F74" s="34" t="str">
        <f>F$59</f>
        <v xml:space="preserve"> </v>
      </c>
      <c r="G74" s="34"/>
      <c r="H74" s="34" t="str">
        <f>H$59</f>
        <v xml:space="preserve"> </v>
      </c>
      <c r="I74" s="34"/>
    </row>
    <row r="75" spans="1:9" ht="30" customHeight="1" thickBot="1" x14ac:dyDescent="0.35">
      <c r="A75" s="2">
        <v>71</v>
      </c>
      <c r="B75" s="36" t="s">
        <v>79</v>
      </c>
      <c r="C75" s="37" t="s">
        <v>12</v>
      </c>
      <c r="D75" s="151">
        <f>D73*D74</f>
        <v>1077.7900421902768</v>
      </c>
      <c r="E75" s="44"/>
      <c r="F75" s="43" t="s">
        <v>0</v>
      </c>
      <c r="G75" s="44"/>
      <c r="H75" s="43" t="s">
        <v>0</v>
      </c>
      <c r="I75" s="44"/>
    </row>
    <row r="76" spans="1:9" ht="30" customHeight="1" x14ac:dyDescent="0.3">
      <c r="A76" s="2">
        <v>72</v>
      </c>
      <c r="D76" s="133"/>
      <c r="E76"/>
      <c r="F76" s="14"/>
      <c r="G76"/>
      <c r="H76" s="14"/>
      <c r="I76"/>
    </row>
    <row r="77" spans="1:9" ht="30" customHeight="1" thickBot="1" x14ac:dyDescent="0.35">
      <c r="A77" s="2">
        <v>73</v>
      </c>
      <c r="B77" s="45" t="s">
        <v>136</v>
      </c>
      <c r="E77"/>
      <c r="G77"/>
      <c r="I77"/>
    </row>
    <row r="78" spans="1:9" ht="30" customHeight="1" x14ac:dyDescent="0.3">
      <c r="A78" s="2">
        <v>74</v>
      </c>
      <c r="B78" s="100"/>
      <c r="C78" s="98"/>
      <c r="D78" s="152" t="s">
        <v>1</v>
      </c>
      <c r="E78" s="99"/>
      <c r="F78" s="98" t="s">
        <v>2</v>
      </c>
      <c r="G78" s="99"/>
      <c r="H78" s="98" t="s">
        <v>3</v>
      </c>
      <c r="I78" s="104"/>
    </row>
    <row r="79" spans="1:9" ht="30" customHeight="1" thickBot="1" x14ac:dyDescent="0.35">
      <c r="A79" s="2">
        <v>75</v>
      </c>
      <c r="B79" s="105"/>
      <c r="C79" s="101" t="s">
        <v>40</v>
      </c>
      <c r="D79" s="153" t="s">
        <v>81</v>
      </c>
      <c r="E79" s="103"/>
      <c r="F79" s="102" t="s">
        <v>0</v>
      </c>
      <c r="G79" s="103"/>
      <c r="H79" s="102" t="s">
        <v>0</v>
      </c>
      <c r="I79" s="106"/>
    </row>
    <row r="80" spans="1:9" ht="30" customHeight="1" x14ac:dyDescent="0.3">
      <c r="A80" s="2">
        <v>76</v>
      </c>
      <c r="B80" s="46"/>
      <c r="D80" s="154"/>
      <c r="E80" s="46"/>
      <c r="F80" s="47"/>
      <c r="G80" s="46"/>
      <c r="H80" s="47"/>
      <c r="I80" s="46"/>
    </row>
    <row r="81" spans="1:9" ht="30" customHeight="1" thickBot="1" x14ac:dyDescent="0.35">
      <c r="A81" s="2">
        <v>77</v>
      </c>
      <c r="B81" s="4" t="s">
        <v>132</v>
      </c>
      <c r="E81"/>
      <c r="G81"/>
      <c r="I81"/>
    </row>
    <row r="82" spans="1:9" ht="30" customHeight="1" x14ac:dyDescent="0.3">
      <c r="A82" s="2">
        <v>78</v>
      </c>
      <c r="B82" s="48" t="s">
        <v>61</v>
      </c>
      <c r="C82" s="49" t="s">
        <v>62</v>
      </c>
      <c r="D82" s="155">
        <f>D12</f>
        <v>3633.3333333333335</v>
      </c>
      <c r="E82" s="50" t="s">
        <v>0</v>
      </c>
      <c r="F82" s="124">
        <f>F12</f>
        <v>0</v>
      </c>
      <c r="G82" s="50" t="s">
        <v>0</v>
      </c>
      <c r="H82" s="124">
        <f>H12</f>
        <v>0</v>
      </c>
      <c r="I82" s="50" t="s">
        <v>0</v>
      </c>
    </row>
    <row r="83" spans="1:9" ht="30" customHeight="1" x14ac:dyDescent="0.3">
      <c r="A83" s="2">
        <v>79</v>
      </c>
      <c r="B83" s="51" t="s">
        <v>82</v>
      </c>
      <c r="C83" s="52" t="s">
        <v>52</v>
      </c>
      <c r="D83" s="156">
        <v>0.43</v>
      </c>
      <c r="E83" s="54"/>
      <c r="F83" s="53">
        <v>0.43</v>
      </c>
      <c r="G83" s="54"/>
      <c r="H83" s="53">
        <v>0.43</v>
      </c>
      <c r="I83" s="54"/>
    </row>
    <row r="84" spans="1:9" ht="30" customHeight="1" x14ac:dyDescent="0.3">
      <c r="A84" s="2">
        <v>80</v>
      </c>
      <c r="B84" s="55" t="s">
        <v>64</v>
      </c>
      <c r="C84" s="52" t="s">
        <v>65</v>
      </c>
      <c r="D84" s="157">
        <f>D12*D83</f>
        <v>1562.3333333333335</v>
      </c>
      <c r="E84" s="56"/>
      <c r="F84" s="125">
        <f>F12*F83</f>
        <v>0</v>
      </c>
      <c r="G84" s="56"/>
      <c r="H84" s="125">
        <f>H12*H83</f>
        <v>0</v>
      </c>
      <c r="I84" s="56"/>
    </row>
    <row r="85" spans="1:9" ht="30" customHeight="1" x14ac:dyDescent="0.3">
      <c r="A85" s="2">
        <v>81</v>
      </c>
      <c r="B85" s="55" t="s">
        <v>66</v>
      </c>
      <c r="C85" s="52" t="s">
        <v>67</v>
      </c>
      <c r="D85" s="158">
        <f>-D$19</f>
        <v>-73</v>
      </c>
      <c r="E85" s="56"/>
      <c r="F85" s="125">
        <f t="shared" ref="F85:H88" si="4">F13*F84</f>
        <v>0</v>
      </c>
      <c r="G85" s="56"/>
      <c r="H85" s="125">
        <f t="shared" si="4"/>
        <v>0</v>
      </c>
      <c r="I85" s="56"/>
    </row>
    <row r="86" spans="1:9" ht="30" customHeight="1" x14ac:dyDescent="0.3">
      <c r="A86" s="2">
        <v>82</v>
      </c>
      <c r="B86" s="55" t="s">
        <v>83</v>
      </c>
      <c r="C86" s="52" t="s">
        <v>69</v>
      </c>
      <c r="D86" s="158">
        <f>D$27*-1</f>
        <v>-195</v>
      </c>
      <c r="E86" s="56"/>
      <c r="F86" s="125">
        <f t="shared" si="4"/>
        <v>0</v>
      </c>
      <c r="G86" s="56"/>
      <c r="H86" s="125">
        <f t="shared" si="4"/>
        <v>0</v>
      </c>
      <c r="I86" s="56"/>
    </row>
    <row r="87" spans="1:9" ht="30" customHeight="1" x14ac:dyDescent="0.3">
      <c r="A87" s="2">
        <v>83</v>
      </c>
      <c r="B87" s="55" t="s">
        <v>70</v>
      </c>
      <c r="C87" s="52" t="s">
        <v>71</v>
      </c>
      <c r="D87" s="158">
        <f>D$28*-1</f>
        <v>0</v>
      </c>
      <c r="E87" s="56"/>
      <c r="F87" s="125">
        <f t="shared" si="4"/>
        <v>0</v>
      </c>
      <c r="G87" s="56"/>
      <c r="H87" s="125">
        <f t="shared" si="4"/>
        <v>0</v>
      </c>
      <c r="I87" s="56"/>
    </row>
    <row r="88" spans="1:9" ht="30" customHeight="1" x14ac:dyDescent="0.3">
      <c r="A88" s="2">
        <v>84</v>
      </c>
      <c r="B88" s="55" t="s">
        <v>84</v>
      </c>
      <c r="C88" s="52" t="s">
        <v>73</v>
      </c>
      <c r="D88" s="158">
        <f>D$29*-1</f>
        <v>-48</v>
      </c>
      <c r="E88" s="56"/>
      <c r="F88" s="125">
        <f t="shared" si="4"/>
        <v>0</v>
      </c>
      <c r="G88" s="56"/>
      <c r="H88" s="125">
        <f t="shared" si="4"/>
        <v>0</v>
      </c>
      <c r="I88" s="56"/>
    </row>
    <row r="89" spans="1:9" ht="30" customHeight="1" x14ac:dyDescent="0.3">
      <c r="A89" s="2">
        <v>85</v>
      </c>
      <c r="B89" s="55" t="s">
        <v>85</v>
      </c>
      <c r="C89" s="52" t="s">
        <v>75</v>
      </c>
      <c r="D89" s="158">
        <f>-D54</f>
        <v>-143.33333333333334</v>
      </c>
      <c r="E89" s="56"/>
      <c r="F89" s="57">
        <f>0</f>
        <v>0</v>
      </c>
      <c r="G89" s="56"/>
      <c r="H89" s="57">
        <f>0</f>
        <v>0</v>
      </c>
      <c r="I89" s="56"/>
    </row>
    <row r="90" spans="1:9" ht="30" customHeight="1" thickBot="1" x14ac:dyDescent="0.35">
      <c r="A90" s="2">
        <v>86</v>
      </c>
      <c r="B90" s="58" t="s">
        <v>86</v>
      </c>
      <c r="C90" s="59" t="s">
        <v>12</v>
      </c>
      <c r="D90" s="159">
        <f>SUM(D84:D89)</f>
        <v>1103.0000000000002</v>
      </c>
      <c r="E90" s="61"/>
      <c r="F90" s="60">
        <f>SUM(F84:F89)</f>
        <v>0</v>
      </c>
      <c r="G90" s="61"/>
      <c r="H90" s="60">
        <f>SUM(H84:H89)</f>
        <v>0</v>
      </c>
      <c r="I90" s="61"/>
    </row>
    <row r="91" spans="1:9" ht="30" customHeight="1" x14ac:dyDescent="0.3">
      <c r="A91" s="2">
        <v>87</v>
      </c>
      <c r="D91" s="133"/>
      <c r="E91"/>
      <c r="F91" s="14"/>
      <c r="G91"/>
      <c r="H91" s="14"/>
      <c r="I91"/>
    </row>
    <row r="92" spans="1:9" ht="30" customHeight="1" thickBot="1" x14ac:dyDescent="0.35">
      <c r="A92" s="2">
        <v>88</v>
      </c>
      <c r="B92" s="4" t="s">
        <v>133</v>
      </c>
      <c r="E92"/>
      <c r="G92"/>
      <c r="I92"/>
    </row>
    <row r="93" spans="1:9" ht="30" customHeight="1" x14ac:dyDescent="0.3">
      <c r="A93" s="2">
        <v>89</v>
      </c>
      <c r="B93" s="62" t="s">
        <v>134</v>
      </c>
      <c r="C93" s="49"/>
      <c r="D93" s="160" t="s">
        <v>0</v>
      </c>
      <c r="E93" s="63"/>
      <c r="F93" s="49" t="s">
        <v>0</v>
      </c>
      <c r="G93" s="63"/>
      <c r="H93" s="49" t="s">
        <v>0</v>
      </c>
      <c r="I93" s="63"/>
    </row>
    <row r="94" spans="1:9" ht="30" customHeight="1" x14ac:dyDescent="0.3">
      <c r="A94" s="2">
        <v>90</v>
      </c>
      <c r="B94" s="55" t="s">
        <v>87</v>
      </c>
      <c r="C94" s="52" t="s">
        <v>52</v>
      </c>
      <c r="D94" s="161">
        <f>PMT(0.0625/12,360,100000)*-1</f>
        <v>615.71720042639163</v>
      </c>
      <c r="E94" s="56"/>
      <c r="F94" s="64">
        <f>PMT(0.0625/12,360,100000)*-1</f>
        <v>615.71720042639163</v>
      </c>
      <c r="G94" s="56"/>
      <c r="H94" s="64">
        <f>PMT(0.0625/12,360,100000)*-1</f>
        <v>615.71720042639163</v>
      </c>
      <c r="I94" s="56"/>
    </row>
    <row r="95" spans="1:9" ht="30" customHeight="1" x14ac:dyDescent="0.3">
      <c r="A95" s="2">
        <v>91</v>
      </c>
      <c r="B95" s="55" t="s">
        <v>77</v>
      </c>
      <c r="C95" s="52" t="s">
        <v>78</v>
      </c>
      <c r="D95" s="162">
        <f>D$59</f>
        <v>1.62</v>
      </c>
      <c r="E95" s="56"/>
      <c r="F95" s="56" t="str">
        <f>F$59</f>
        <v xml:space="preserve"> </v>
      </c>
      <c r="G95" s="56"/>
      <c r="H95" s="56" t="str">
        <f>H$59</f>
        <v xml:space="preserve"> </v>
      </c>
      <c r="I95" s="56"/>
    </row>
    <row r="96" spans="1:9" ht="30" customHeight="1" thickBot="1" x14ac:dyDescent="0.35">
      <c r="A96" s="2">
        <v>92</v>
      </c>
      <c r="B96" s="55" t="s">
        <v>88</v>
      </c>
      <c r="C96" s="52" t="s">
        <v>12</v>
      </c>
      <c r="D96" s="163">
        <f>D94*D95</f>
        <v>997.46186469075451</v>
      </c>
      <c r="E96" s="56"/>
      <c r="F96" s="65" t="s">
        <v>0</v>
      </c>
      <c r="G96" s="56"/>
      <c r="H96" s="65" t="s">
        <v>0</v>
      </c>
      <c r="I96" s="56"/>
    </row>
    <row r="97" spans="1:9" ht="30" customHeight="1" thickTop="1" thickBot="1" x14ac:dyDescent="0.35">
      <c r="A97" s="2">
        <v>93</v>
      </c>
      <c r="B97" s="58"/>
      <c r="C97" s="59"/>
      <c r="D97" s="164"/>
      <c r="E97" s="67"/>
      <c r="F97" s="66"/>
      <c r="G97" s="67"/>
      <c r="H97" s="66"/>
      <c r="I97" s="67"/>
    </row>
    <row r="98" spans="1:9" ht="30" customHeight="1" x14ac:dyDescent="0.3">
      <c r="A98" s="2">
        <v>94</v>
      </c>
      <c r="D98" s="165"/>
      <c r="E98"/>
      <c r="F98" s="68"/>
      <c r="G98"/>
      <c r="H98" s="68"/>
      <c r="I98"/>
    </row>
    <row r="99" spans="1:9" ht="30" customHeight="1" thickBot="1" x14ac:dyDescent="0.35">
      <c r="A99" s="2">
        <v>95</v>
      </c>
      <c r="B99" s="45" t="s">
        <v>135</v>
      </c>
      <c r="E99"/>
      <c r="G99"/>
      <c r="I99"/>
    </row>
    <row r="100" spans="1:9" ht="30" customHeight="1" x14ac:dyDescent="0.3">
      <c r="A100" s="2">
        <v>96</v>
      </c>
      <c r="B100" s="100"/>
      <c r="C100" s="98"/>
      <c r="D100" s="152" t="s">
        <v>1</v>
      </c>
      <c r="E100" s="99"/>
      <c r="F100" s="98" t="s">
        <v>2</v>
      </c>
      <c r="G100" s="99"/>
      <c r="H100" s="98" t="s">
        <v>3</v>
      </c>
      <c r="I100" s="104"/>
    </row>
    <row r="101" spans="1:9" ht="30" customHeight="1" thickBot="1" x14ac:dyDescent="0.35">
      <c r="A101" s="2">
        <v>97</v>
      </c>
      <c r="B101" s="105" t="s">
        <v>89</v>
      </c>
      <c r="C101" s="101" t="s">
        <v>40</v>
      </c>
      <c r="D101" s="153" t="s">
        <v>81</v>
      </c>
      <c r="E101" s="103"/>
      <c r="F101" s="102" t="s">
        <v>0</v>
      </c>
      <c r="G101" s="103"/>
      <c r="H101" s="102" t="s">
        <v>0</v>
      </c>
      <c r="I101" s="106"/>
    </row>
    <row r="102" spans="1:9" ht="30" customHeight="1" thickBot="1" x14ac:dyDescent="0.35">
      <c r="A102" s="2">
        <v>98</v>
      </c>
      <c r="E102"/>
    </row>
    <row r="103" spans="1:9" ht="30" customHeight="1" x14ac:dyDescent="0.3">
      <c r="A103" s="2">
        <v>99</v>
      </c>
      <c r="B103" s="69" t="s">
        <v>90</v>
      </c>
      <c r="C103" s="70"/>
      <c r="D103" s="166" t="s">
        <v>0</v>
      </c>
      <c r="E103" s="71"/>
      <c r="F103" s="71"/>
      <c r="G103" s="71"/>
      <c r="H103" s="71" t="s">
        <v>0</v>
      </c>
      <c r="I103" s="71"/>
    </row>
    <row r="104" spans="1:9" x14ac:dyDescent="0.3">
      <c r="A104" s="2" t="s">
        <v>0</v>
      </c>
      <c r="B104" s="72"/>
      <c r="C104" s="73"/>
      <c r="D104" s="167" t="s">
        <v>0</v>
      </c>
      <c r="E104" s="74"/>
      <c r="F104" s="74" t="s">
        <v>0</v>
      </c>
      <c r="G104" s="74"/>
      <c r="H104" s="74" t="s">
        <v>0</v>
      </c>
      <c r="I104" s="74"/>
    </row>
    <row r="105" spans="1:9" x14ac:dyDescent="0.3">
      <c r="A105" s="2" t="s">
        <v>0</v>
      </c>
      <c r="B105" s="72"/>
      <c r="C105" s="73"/>
      <c r="D105" s="167" t="s">
        <v>0</v>
      </c>
      <c r="E105" s="74"/>
      <c r="F105" s="74" t="s">
        <v>0</v>
      </c>
      <c r="G105" s="74"/>
      <c r="H105" s="74" t="s">
        <v>0</v>
      </c>
      <c r="I105" s="74"/>
    </row>
    <row r="106" spans="1:9" x14ac:dyDescent="0.3">
      <c r="A106" s="2" t="s">
        <v>0</v>
      </c>
      <c r="B106" s="72"/>
      <c r="C106" s="73" t="s">
        <v>0</v>
      </c>
      <c r="D106" s="168"/>
      <c r="E106" s="74"/>
      <c r="F106" s="75" t="s">
        <v>0</v>
      </c>
      <c r="G106" s="74"/>
      <c r="H106" s="75" t="s">
        <v>0</v>
      </c>
      <c r="I106" s="74"/>
    </row>
    <row r="107" spans="1:9" x14ac:dyDescent="0.3">
      <c r="A107" s="2" t="s">
        <v>0</v>
      </c>
      <c r="B107" s="72"/>
      <c r="C107" s="73" t="s">
        <v>0</v>
      </c>
      <c r="D107" s="168" t="s">
        <v>0</v>
      </c>
      <c r="E107" s="74"/>
      <c r="F107" s="75"/>
      <c r="G107" s="74"/>
      <c r="H107" s="75" t="s">
        <v>0</v>
      </c>
      <c r="I107" s="74"/>
    </row>
    <row r="108" spans="1:9" ht="25" thickBot="1" x14ac:dyDescent="0.35">
      <c r="A108" s="2" t="s">
        <v>0</v>
      </c>
      <c r="B108" s="76"/>
      <c r="C108" s="77" t="s">
        <v>0</v>
      </c>
      <c r="D108" s="169" t="s">
        <v>0</v>
      </c>
      <c r="E108" s="79"/>
      <c r="F108" s="78"/>
      <c r="G108" s="79"/>
      <c r="H108" s="78" t="s">
        <v>0</v>
      </c>
      <c r="I108" s="79"/>
    </row>
    <row r="109" spans="1:9" x14ac:dyDescent="0.3">
      <c r="A109" s="2" t="s">
        <v>0</v>
      </c>
      <c r="B109" s="185" t="s">
        <v>144</v>
      </c>
      <c r="E109"/>
      <c r="G109"/>
      <c r="I109"/>
    </row>
    <row r="110" spans="1:9" x14ac:dyDescent="0.3">
      <c r="E110"/>
      <c r="G110"/>
      <c r="I110"/>
    </row>
    <row r="111" spans="1:9" x14ac:dyDescent="0.3">
      <c r="E111"/>
      <c r="G111"/>
      <c r="I111"/>
    </row>
    <row r="112" spans="1:9" x14ac:dyDescent="0.3">
      <c r="E112"/>
      <c r="G112"/>
      <c r="I112"/>
    </row>
    <row r="113" spans="5:9" x14ac:dyDescent="0.3">
      <c r="E113"/>
      <c r="G113"/>
      <c r="I113"/>
    </row>
    <row r="114" spans="5:9" x14ac:dyDescent="0.3">
      <c r="E114"/>
      <c r="G114"/>
      <c r="I114"/>
    </row>
    <row r="115" spans="5:9" x14ac:dyDescent="0.3">
      <c r="E115"/>
      <c r="G115"/>
      <c r="I115"/>
    </row>
    <row r="116" spans="5:9" x14ac:dyDescent="0.3">
      <c r="E116"/>
      <c r="G116"/>
      <c r="I116"/>
    </row>
    <row r="117" spans="5:9" x14ac:dyDescent="0.3">
      <c r="E117"/>
      <c r="G117"/>
      <c r="I117"/>
    </row>
    <row r="118" spans="5:9" x14ac:dyDescent="0.3">
      <c r="E118"/>
      <c r="G118"/>
      <c r="I118"/>
    </row>
    <row r="119" spans="5:9" x14ac:dyDescent="0.3">
      <c r="E119"/>
      <c r="G119"/>
      <c r="I119"/>
    </row>
    <row r="120" spans="5:9" x14ac:dyDescent="0.3">
      <c r="E120"/>
      <c r="G120"/>
      <c r="I120"/>
    </row>
    <row r="121" spans="5:9" x14ac:dyDescent="0.3">
      <c r="E121"/>
      <c r="G121"/>
      <c r="I121"/>
    </row>
    <row r="122" spans="5:9" x14ac:dyDescent="0.3">
      <c r="E122"/>
      <c r="G122"/>
      <c r="I122"/>
    </row>
    <row r="123" spans="5:9" x14ac:dyDescent="0.3">
      <c r="E123"/>
      <c r="G123"/>
      <c r="I123"/>
    </row>
    <row r="124" spans="5:9" x14ac:dyDescent="0.3">
      <c r="E124"/>
      <c r="G124"/>
      <c r="I124"/>
    </row>
    <row r="125" spans="5:9" x14ac:dyDescent="0.3">
      <c r="E125"/>
      <c r="G125"/>
      <c r="I125"/>
    </row>
    <row r="126" spans="5:9" x14ac:dyDescent="0.3">
      <c r="E126"/>
      <c r="G126"/>
      <c r="I126"/>
    </row>
    <row r="127" spans="5:9" x14ac:dyDescent="0.3">
      <c r="E127"/>
      <c r="G127"/>
      <c r="I127"/>
    </row>
    <row r="128" spans="5:9" x14ac:dyDescent="0.3">
      <c r="E128"/>
      <c r="G128"/>
      <c r="I128"/>
    </row>
    <row r="129" spans="5:9" x14ac:dyDescent="0.3">
      <c r="E129"/>
      <c r="G129"/>
      <c r="I129"/>
    </row>
  </sheetData>
  <pageMargins left="0.7" right="0.7" top="0.75" bottom="0.75" header="0.3" footer="0.3"/>
  <pageSetup scale="52" fitToHeight="0" orientation="portrait" horizontalDpi="0" verticalDpi="0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8CFDE-8275-1E47-BBD3-AC7F48395E47}">
  <sheetPr>
    <pageSetUpPr fitToPage="1"/>
  </sheetPr>
  <dimension ref="A1:F65"/>
  <sheetViews>
    <sheetView topLeftCell="A57" zoomScale="101" workbookViewId="0">
      <selection activeCell="B65" sqref="B65"/>
    </sheetView>
  </sheetViews>
  <sheetFormatPr baseColWidth="10" defaultRowHeight="24" x14ac:dyDescent="0.3"/>
  <cols>
    <col min="2" max="2" width="56.1640625" customWidth="1"/>
    <col min="3" max="3" width="20.6640625" bestFit="1" customWidth="1"/>
    <col min="5" max="5" width="30.33203125" style="126" customWidth="1"/>
  </cols>
  <sheetData>
    <row r="1" spans="1:6" ht="32" x14ac:dyDescent="0.4">
      <c r="B1" s="1" t="s">
        <v>91</v>
      </c>
      <c r="C1" s="2"/>
      <c r="D1" s="3"/>
      <c r="F1" s="3"/>
    </row>
    <row r="2" spans="1:6" ht="32" x14ac:dyDescent="0.4">
      <c r="B2" s="1" t="s">
        <v>143</v>
      </c>
      <c r="C2" s="2"/>
    </row>
    <row r="3" spans="1:6" ht="35" customHeight="1" x14ac:dyDescent="0.3">
      <c r="B3" s="111" t="s">
        <v>140</v>
      </c>
      <c r="C3" s="2"/>
      <c r="D3" s="3"/>
      <c r="E3" s="110" t="s">
        <v>4</v>
      </c>
      <c r="F3" s="3"/>
    </row>
    <row r="4" spans="1:6" ht="35" customHeight="1" x14ac:dyDescent="0.3">
      <c r="A4" s="2">
        <v>1</v>
      </c>
      <c r="B4" s="112" t="s">
        <v>98</v>
      </c>
      <c r="C4" s="2"/>
      <c r="D4" s="3"/>
      <c r="E4" s="110"/>
      <c r="F4" s="3"/>
    </row>
    <row r="5" spans="1:6" ht="35" customHeight="1" x14ac:dyDescent="0.3">
      <c r="A5" s="2">
        <v>2</v>
      </c>
      <c r="B5" s="113" t="s">
        <v>6</v>
      </c>
      <c r="C5" s="2"/>
      <c r="D5" s="3"/>
      <c r="F5" s="3"/>
    </row>
    <row r="6" spans="1:6" ht="35" customHeight="1" x14ac:dyDescent="0.3">
      <c r="A6" s="2">
        <v>3</v>
      </c>
      <c r="B6" s="114" t="s">
        <v>92</v>
      </c>
      <c r="C6" s="2" t="s">
        <v>8</v>
      </c>
      <c r="D6" s="3"/>
      <c r="E6" s="170">
        <v>0</v>
      </c>
      <c r="F6" s="3"/>
    </row>
    <row r="7" spans="1:6" ht="35" customHeight="1" x14ac:dyDescent="0.3">
      <c r="A7" s="2">
        <v>4</v>
      </c>
      <c r="B7" s="114" t="s">
        <v>92</v>
      </c>
      <c r="C7" s="2" t="s">
        <v>8</v>
      </c>
      <c r="D7" s="3"/>
      <c r="E7" s="170">
        <v>0</v>
      </c>
      <c r="F7" s="3"/>
    </row>
    <row r="8" spans="1:6" ht="35" customHeight="1" thickBot="1" x14ac:dyDescent="0.35">
      <c r="A8" s="2">
        <v>5</v>
      </c>
      <c r="B8" s="114" t="s">
        <v>93</v>
      </c>
      <c r="C8" s="2" t="s">
        <v>12</v>
      </c>
      <c r="D8" s="3"/>
      <c r="E8" s="127">
        <f>SUM(E6:E7)</f>
        <v>0</v>
      </c>
      <c r="F8" s="3"/>
    </row>
    <row r="9" spans="1:6" ht="35" customHeight="1" x14ac:dyDescent="0.3">
      <c r="A9" s="2">
        <v>6</v>
      </c>
      <c r="B9" s="114" t="s">
        <v>94</v>
      </c>
      <c r="C9" s="2" t="s">
        <v>12</v>
      </c>
      <c r="D9" s="3"/>
      <c r="E9" s="108">
        <v>0.7</v>
      </c>
      <c r="F9" s="3"/>
    </row>
    <row r="10" spans="1:6" ht="35" customHeight="1" thickBot="1" x14ac:dyDescent="0.35">
      <c r="A10" s="2">
        <v>7</v>
      </c>
      <c r="B10" s="114" t="s">
        <v>107</v>
      </c>
      <c r="C10" s="2" t="s">
        <v>12</v>
      </c>
      <c r="D10" s="3"/>
      <c r="E10" s="129">
        <f>E8*E9</f>
        <v>0</v>
      </c>
      <c r="F10" s="3"/>
    </row>
    <row r="11" spans="1:6" ht="35" customHeight="1" x14ac:dyDescent="0.3">
      <c r="A11" s="2">
        <v>8</v>
      </c>
      <c r="B11" s="114"/>
      <c r="C11" s="2"/>
      <c r="D11" s="3"/>
      <c r="F11" s="3"/>
    </row>
    <row r="12" spans="1:6" ht="35" customHeight="1" x14ac:dyDescent="0.3">
      <c r="A12" s="2">
        <v>9</v>
      </c>
      <c r="B12" s="112" t="s">
        <v>99</v>
      </c>
      <c r="C12" s="2"/>
      <c r="D12" s="3"/>
      <c r="F12" s="3"/>
    </row>
    <row r="13" spans="1:6" ht="35" customHeight="1" x14ac:dyDescent="0.3">
      <c r="A13" s="2">
        <v>10</v>
      </c>
      <c r="B13" s="114" t="s">
        <v>100</v>
      </c>
      <c r="C13" s="2" t="s">
        <v>8</v>
      </c>
      <c r="D13" s="3"/>
      <c r="E13" s="170">
        <v>0</v>
      </c>
      <c r="F13" s="3"/>
    </row>
    <row r="14" spans="1:6" ht="35" customHeight="1" x14ac:dyDescent="0.3">
      <c r="A14" s="2">
        <v>11</v>
      </c>
      <c r="B14" s="114" t="s">
        <v>101</v>
      </c>
      <c r="C14" s="2" t="s">
        <v>8</v>
      </c>
      <c r="D14" s="3"/>
      <c r="E14" s="170">
        <v>0</v>
      </c>
      <c r="F14" s="3"/>
    </row>
    <row r="15" spans="1:6" ht="35" customHeight="1" x14ac:dyDescent="0.3">
      <c r="A15" s="2">
        <v>12</v>
      </c>
      <c r="B15" s="114" t="s">
        <v>102</v>
      </c>
      <c r="C15" s="2" t="s">
        <v>8</v>
      </c>
      <c r="D15" s="3"/>
      <c r="E15" s="170">
        <v>0</v>
      </c>
      <c r="F15" s="3"/>
    </row>
    <row r="16" spans="1:6" ht="35" customHeight="1" x14ac:dyDescent="0.3">
      <c r="A16" s="2">
        <v>13</v>
      </c>
      <c r="B16" s="114" t="s">
        <v>103</v>
      </c>
      <c r="C16" s="2" t="s">
        <v>8</v>
      </c>
      <c r="D16" s="3"/>
      <c r="E16" s="170">
        <v>0</v>
      </c>
      <c r="F16" s="3"/>
    </row>
    <row r="17" spans="1:6" ht="35" customHeight="1" x14ac:dyDescent="0.3">
      <c r="A17" s="2">
        <v>14</v>
      </c>
      <c r="B17" s="114" t="s">
        <v>104</v>
      </c>
      <c r="C17" s="2" t="s">
        <v>8</v>
      </c>
      <c r="D17" s="3"/>
      <c r="E17" s="170">
        <v>0</v>
      </c>
      <c r="F17" s="3"/>
    </row>
    <row r="18" spans="1:6" ht="35" customHeight="1" x14ac:dyDescent="0.3">
      <c r="A18" s="2">
        <v>15</v>
      </c>
      <c r="B18" s="114" t="s">
        <v>105</v>
      </c>
      <c r="C18" s="2" t="s">
        <v>8</v>
      </c>
      <c r="D18" s="3"/>
      <c r="E18" s="170">
        <v>0</v>
      </c>
      <c r="F18" s="3"/>
    </row>
    <row r="19" spans="1:6" ht="35" customHeight="1" thickBot="1" x14ac:dyDescent="0.35">
      <c r="A19" s="2">
        <v>16</v>
      </c>
      <c r="B19" s="114" t="s">
        <v>106</v>
      </c>
      <c r="C19" s="2" t="s">
        <v>12</v>
      </c>
      <c r="D19" s="3"/>
      <c r="E19" s="171">
        <f>SUM(E13:E18)</f>
        <v>0</v>
      </c>
      <c r="F19" s="3"/>
    </row>
    <row r="20" spans="1:6" ht="35" customHeight="1" thickTop="1" x14ac:dyDescent="0.3">
      <c r="A20" s="2">
        <v>17</v>
      </c>
      <c r="B20" s="114"/>
      <c r="C20" s="2"/>
      <c r="D20" s="3"/>
      <c r="F20" s="3"/>
    </row>
    <row r="21" spans="1:6" ht="35" customHeight="1" x14ac:dyDescent="0.3">
      <c r="A21" s="2">
        <v>18</v>
      </c>
      <c r="B21" s="115" t="s">
        <v>137</v>
      </c>
      <c r="C21" s="81"/>
      <c r="D21" s="82"/>
      <c r="E21" s="172">
        <f>E10-E19</f>
        <v>0</v>
      </c>
      <c r="F21" s="3"/>
    </row>
    <row r="22" spans="1:6" ht="35" customHeight="1" x14ac:dyDescent="0.3">
      <c r="A22" s="2">
        <v>19</v>
      </c>
      <c r="B22" s="114"/>
      <c r="C22" s="2"/>
      <c r="D22" s="3"/>
      <c r="F22" s="3"/>
    </row>
    <row r="23" spans="1:6" ht="35" customHeight="1" x14ac:dyDescent="0.3">
      <c r="A23" s="2">
        <v>20</v>
      </c>
      <c r="B23" s="112" t="s">
        <v>22</v>
      </c>
      <c r="C23" s="2"/>
      <c r="E23" s="132"/>
    </row>
    <row r="24" spans="1:6" ht="35" customHeight="1" x14ac:dyDescent="0.3">
      <c r="A24" s="2">
        <v>21</v>
      </c>
      <c r="B24" s="113" t="s">
        <v>23</v>
      </c>
      <c r="C24" s="2"/>
      <c r="D24" s="3"/>
      <c r="E24" s="109"/>
      <c r="F24" s="3"/>
    </row>
    <row r="25" spans="1:6" ht="35" customHeight="1" x14ac:dyDescent="0.3">
      <c r="A25" s="2">
        <v>22</v>
      </c>
      <c r="B25" s="114" t="s">
        <v>138</v>
      </c>
      <c r="C25" s="2" t="s">
        <v>17</v>
      </c>
      <c r="D25" s="3"/>
      <c r="E25" s="170">
        <v>0</v>
      </c>
      <c r="F25" s="3"/>
    </row>
    <row r="26" spans="1:6" ht="35" customHeight="1" x14ac:dyDescent="0.3">
      <c r="A26" s="2">
        <v>23</v>
      </c>
      <c r="B26" s="114" t="s">
        <v>139</v>
      </c>
      <c r="C26" s="2" t="s">
        <v>17</v>
      </c>
      <c r="D26" s="3"/>
      <c r="E26" s="108">
        <v>0.04</v>
      </c>
      <c r="F26" s="3"/>
    </row>
    <row r="27" spans="1:6" ht="35" customHeight="1" x14ac:dyDescent="0.3">
      <c r="A27" s="2">
        <v>24</v>
      </c>
      <c r="B27" s="114" t="s">
        <v>26</v>
      </c>
      <c r="C27" s="2" t="s">
        <v>12</v>
      </c>
      <c r="D27" s="3"/>
      <c r="E27" s="134">
        <f>E25*E26</f>
        <v>0</v>
      </c>
      <c r="F27" s="3"/>
    </row>
    <row r="28" spans="1:6" ht="35" customHeight="1" x14ac:dyDescent="0.3">
      <c r="A28" s="2">
        <v>25</v>
      </c>
      <c r="B28" s="114" t="s">
        <v>95</v>
      </c>
      <c r="C28" s="2" t="s">
        <v>12</v>
      </c>
      <c r="D28" s="3"/>
      <c r="E28" s="133">
        <f>E25+E27</f>
        <v>0</v>
      </c>
      <c r="F28" s="3"/>
    </row>
    <row r="29" spans="1:6" ht="35" customHeight="1" x14ac:dyDescent="0.3">
      <c r="A29" s="2">
        <v>26</v>
      </c>
      <c r="B29" s="114" t="s">
        <v>96</v>
      </c>
      <c r="C29" s="2">
        <v>0.3</v>
      </c>
      <c r="D29" s="3"/>
      <c r="E29" s="133">
        <f>C29*E25</f>
        <v>0</v>
      </c>
      <c r="F29" s="3"/>
    </row>
    <row r="30" spans="1:6" ht="35" customHeight="1" thickBot="1" x14ac:dyDescent="0.35">
      <c r="A30" s="2">
        <v>27</v>
      </c>
      <c r="B30" s="114" t="s">
        <v>97</v>
      </c>
      <c r="C30" s="2" t="s">
        <v>12</v>
      </c>
      <c r="D30" s="3"/>
      <c r="E30" s="173">
        <f>E28-E29</f>
        <v>0</v>
      </c>
      <c r="F30" s="3"/>
    </row>
    <row r="31" spans="1:6" ht="35" customHeight="1" thickTop="1" x14ac:dyDescent="0.3">
      <c r="A31" s="2">
        <v>28</v>
      </c>
      <c r="B31" s="114" t="s">
        <v>111</v>
      </c>
      <c r="C31" s="2"/>
      <c r="D31" s="3"/>
      <c r="E31" s="109">
        <v>100000</v>
      </c>
      <c r="F31" s="3"/>
    </row>
    <row r="32" spans="1:6" ht="35" customHeight="1" x14ac:dyDescent="0.3">
      <c r="A32" s="2">
        <v>29</v>
      </c>
      <c r="B32" s="115" t="s">
        <v>112</v>
      </c>
      <c r="C32" s="81" t="s">
        <v>12</v>
      </c>
      <c r="D32" s="82"/>
      <c r="E32" s="174">
        <v>0</v>
      </c>
      <c r="F32" s="3"/>
    </row>
    <row r="33" spans="1:6" ht="35" customHeight="1" x14ac:dyDescent="0.3">
      <c r="A33" s="2">
        <v>30</v>
      </c>
      <c r="B33" s="114"/>
      <c r="C33" s="2"/>
      <c r="D33" s="3"/>
      <c r="F33" s="3"/>
    </row>
    <row r="34" spans="1:6" ht="35" customHeight="1" x14ac:dyDescent="0.3">
      <c r="A34" s="2">
        <v>31</v>
      </c>
      <c r="B34" s="112" t="s">
        <v>113</v>
      </c>
      <c r="C34" s="2"/>
      <c r="D34" s="3"/>
      <c r="F34" s="3"/>
    </row>
    <row r="35" spans="1:6" ht="35" customHeight="1" x14ac:dyDescent="0.3">
      <c r="A35" s="2">
        <v>32</v>
      </c>
      <c r="B35" s="114" t="s">
        <v>108</v>
      </c>
      <c r="C35" s="83">
        <v>8.5000000000000006E-2</v>
      </c>
      <c r="D35" s="3"/>
      <c r="E35" s="140" t="s">
        <v>0</v>
      </c>
      <c r="F35" s="3"/>
    </row>
    <row r="36" spans="1:6" ht="35" customHeight="1" x14ac:dyDescent="0.3">
      <c r="A36" s="2">
        <v>33</v>
      </c>
      <c r="B36" s="114" t="s">
        <v>109</v>
      </c>
      <c r="C36" s="2"/>
      <c r="D36" s="3"/>
      <c r="F36" s="3"/>
    </row>
    <row r="37" spans="1:6" ht="35" customHeight="1" x14ac:dyDescent="0.3">
      <c r="A37" s="2">
        <v>34</v>
      </c>
      <c r="B37" s="114" t="s">
        <v>110</v>
      </c>
      <c r="C37" s="2" t="s">
        <v>127</v>
      </c>
      <c r="D37" s="3"/>
      <c r="E37" s="126">
        <v>0</v>
      </c>
      <c r="F37" s="3"/>
    </row>
    <row r="38" spans="1:6" ht="35" customHeight="1" x14ac:dyDescent="0.3">
      <c r="A38" s="2">
        <v>35</v>
      </c>
      <c r="B38" s="114" t="s">
        <v>114</v>
      </c>
      <c r="C38" s="2" t="s">
        <v>12</v>
      </c>
      <c r="D38" s="3"/>
      <c r="E38" s="109">
        <f>E32*E37</f>
        <v>0</v>
      </c>
      <c r="F38" s="3"/>
    </row>
    <row r="39" spans="1:6" ht="35" customHeight="1" x14ac:dyDescent="0.3">
      <c r="A39" s="2">
        <v>36</v>
      </c>
      <c r="B39" s="114"/>
      <c r="C39" s="2"/>
      <c r="D39" s="3"/>
      <c r="E39" s="109"/>
      <c r="F39" s="3"/>
    </row>
    <row r="40" spans="1:6" ht="35" customHeight="1" x14ac:dyDescent="0.3">
      <c r="A40" s="2">
        <v>37</v>
      </c>
      <c r="B40" s="112" t="s">
        <v>118</v>
      </c>
      <c r="C40" s="2"/>
      <c r="D40" s="3"/>
      <c r="F40" s="3"/>
    </row>
    <row r="41" spans="1:6" ht="35" customHeight="1" x14ac:dyDescent="0.3">
      <c r="A41" s="2">
        <v>38</v>
      </c>
      <c r="B41" s="114" t="s">
        <v>108</v>
      </c>
      <c r="C41" s="83">
        <v>0.09</v>
      </c>
      <c r="D41" s="3"/>
      <c r="E41" s="140" t="s">
        <v>0</v>
      </c>
      <c r="F41" s="3"/>
    </row>
    <row r="42" spans="1:6" ht="35" customHeight="1" x14ac:dyDescent="0.3">
      <c r="A42" s="2">
        <v>39</v>
      </c>
      <c r="B42" s="114" t="s">
        <v>109</v>
      </c>
      <c r="C42" s="2"/>
      <c r="D42" s="3"/>
      <c r="F42" s="3"/>
    </row>
    <row r="43" spans="1:6" ht="35" customHeight="1" x14ac:dyDescent="0.3">
      <c r="A43" s="2">
        <v>40</v>
      </c>
      <c r="B43" s="114" t="s">
        <v>110</v>
      </c>
      <c r="C43" s="2" t="s">
        <v>17</v>
      </c>
      <c r="D43" s="3"/>
      <c r="E43" s="126">
        <v>0</v>
      </c>
      <c r="F43" s="3"/>
    </row>
    <row r="44" spans="1:6" ht="35" customHeight="1" x14ac:dyDescent="0.3">
      <c r="A44" s="2">
        <v>41</v>
      </c>
      <c r="B44" s="114" t="s">
        <v>114</v>
      </c>
      <c r="C44" s="2" t="s">
        <v>12</v>
      </c>
      <c r="D44" s="3"/>
      <c r="E44" s="109">
        <f>E32*E43</f>
        <v>0</v>
      </c>
      <c r="F44" s="3"/>
    </row>
    <row r="45" spans="1:6" ht="35" customHeight="1" thickBot="1" x14ac:dyDescent="0.35">
      <c r="A45" s="2">
        <v>42</v>
      </c>
      <c r="B45" s="114"/>
      <c r="C45" s="2"/>
      <c r="D45" s="3"/>
      <c r="E45" s="109"/>
      <c r="F45" s="3"/>
    </row>
    <row r="46" spans="1:6" ht="35" customHeight="1" x14ac:dyDescent="0.3">
      <c r="A46" s="2">
        <v>43</v>
      </c>
      <c r="B46" s="116" t="s">
        <v>119</v>
      </c>
      <c r="C46" s="86"/>
      <c r="D46" s="93"/>
      <c r="E46" s="175"/>
      <c r="F46" s="94"/>
    </row>
    <row r="47" spans="1:6" ht="35" customHeight="1" x14ac:dyDescent="0.3">
      <c r="A47" s="2">
        <v>44</v>
      </c>
      <c r="B47" s="117" t="s">
        <v>120</v>
      </c>
      <c r="C47" s="2"/>
      <c r="D47" s="3"/>
      <c r="E47" s="176">
        <f>E10</f>
        <v>0</v>
      </c>
      <c r="F47" s="95"/>
    </row>
    <row r="48" spans="1:6" ht="35" customHeight="1" x14ac:dyDescent="0.3">
      <c r="A48" s="2">
        <v>45</v>
      </c>
      <c r="B48" s="117" t="s">
        <v>122</v>
      </c>
      <c r="C48" s="2"/>
      <c r="D48" s="3"/>
      <c r="E48" s="176">
        <f>E19</f>
        <v>0</v>
      </c>
      <c r="F48" s="95"/>
    </row>
    <row r="49" spans="1:6" ht="35" customHeight="1" x14ac:dyDescent="0.3">
      <c r="A49" s="2">
        <v>46</v>
      </c>
      <c r="B49" s="117" t="s">
        <v>123</v>
      </c>
      <c r="C49" s="2"/>
      <c r="D49" s="3"/>
      <c r="E49" s="176">
        <f>E38</f>
        <v>0</v>
      </c>
      <c r="F49" s="95"/>
    </row>
    <row r="50" spans="1:6" ht="35" customHeight="1" x14ac:dyDescent="0.3">
      <c r="A50" s="2">
        <v>47</v>
      </c>
      <c r="B50" s="117" t="s">
        <v>117</v>
      </c>
      <c r="C50" s="2"/>
      <c r="D50" s="3"/>
      <c r="E50" s="177">
        <f>E47-E48-E49</f>
        <v>0</v>
      </c>
      <c r="F50" s="95"/>
    </row>
    <row r="51" spans="1:6" ht="35" customHeight="1" x14ac:dyDescent="0.3">
      <c r="A51" s="2">
        <v>48</v>
      </c>
      <c r="B51" s="117" t="s">
        <v>115</v>
      </c>
      <c r="C51" s="2"/>
      <c r="D51" s="3"/>
      <c r="E51" s="178" t="s">
        <v>0</v>
      </c>
      <c r="F51" s="95"/>
    </row>
    <row r="52" spans="1:6" ht="35" customHeight="1" thickBot="1" x14ac:dyDescent="0.35">
      <c r="A52" s="2">
        <v>49</v>
      </c>
      <c r="B52" s="118" t="s">
        <v>116</v>
      </c>
      <c r="C52" s="90"/>
      <c r="D52" s="96"/>
      <c r="E52" s="179" t="s">
        <v>0</v>
      </c>
      <c r="F52" s="97"/>
    </row>
    <row r="53" spans="1:6" ht="35" customHeight="1" thickBot="1" x14ac:dyDescent="0.35">
      <c r="A53" s="2">
        <v>50</v>
      </c>
      <c r="B53" s="114"/>
      <c r="C53" s="2"/>
      <c r="D53" s="3"/>
      <c r="E53" s="109"/>
      <c r="F53" s="3"/>
    </row>
    <row r="54" spans="1:6" ht="35" customHeight="1" x14ac:dyDescent="0.3">
      <c r="A54" s="2">
        <v>51</v>
      </c>
      <c r="B54" s="116" t="s">
        <v>121</v>
      </c>
      <c r="C54" s="86"/>
      <c r="D54" s="87"/>
      <c r="E54" s="180"/>
      <c r="F54" s="88"/>
    </row>
    <row r="55" spans="1:6" ht="35" customHeight="1" x14ac:dyDescent="0.3">
      <c r="A55" s="2">
        <v>52</v>
      </c>
      <c r="B55" s="117" t="s">
        <v>120</v>
      </c>
      <c r="C55" s="2"/>
      <c r="E55" s="132">
        <f>E10</f>
        <v>0</v>
      </c>
      <c r="F55" s="89"/>
    </row>
    <row r="56" spans="1:6" ht="35" customHeight="1" x14ac:dyDescent="0.3">
      <c r="A56" s="2">
        <v>53</v>
      </c>
      <c r="B56" s="117" t="s">
        <v>124</v>
      </c>
      <c r="C56" s="2"/>
      <c r="E56" s="132">
        <f>E19</f>
        <v>0</v>
      </c>
      <c r="F56" s="89"/>
    </row>
    <row r="57" spans="1:6" ht="35" customHeight="1" x14ac:dyDescent="0.3">
      <c r="A57" s="2">
        <v>54</v>
      </c>
      <c r="B57" s="117" t="s">
        <v>125</v>
      </c>
      <c r="C57" s="2"/>
      <c r="E57" s="132">
        <f>E44</f>
        <v>0</v>
      </c>
      <c r="F57" s="89"/>
    </row>
    <row r="58" spans="1:6" ht="35" customHeight="1" x14ac:dyDescent="0.3">
      <c r="A58" s="2">
        <v>55</v>
      </c>
      <c r="B58" s="117" t="s">
        <v>117</v>
      </c>
      <c r="C58" s="2"/>
      <c r="E58" s="181">
        <f>E55-E56-E57</f>
        <v>0</v>
      </c>
      <c r="F58" s="89"/>
    </row>
    <row r="59" spans="1:6" ht="35" customHeight="1" x14ac:dyDescent="0.3">
      <c r="A59" s="2">
        <v>56</v>
      </c>
      <c r="B59" s="117" t="s">
        <v>115</v>
      </c>
      <c r="C59" s="2"/>
      <c r="E59" s="182" t="s">
        <v>0</v>
      </c>
      <c r="F59" s="89"/>
    </row>
    <row r="60" spans="1:6" ht="35" customHeight="1" thickBot="1" x14ac:dyDescent="0.35">
      <c r="A60" s="2">
        <v>57</v>
      </c>
      <c r="B60" s="118" t="s">
        <v>116</v>
      </c>
      <c r="C60" s="90"/>
      <c r="D60" s="91"/>
      <c r="E60" s="183" t="s">
        <v>0</v>
      </c>
      <c r="F60" s="92"/>
    </row>
    <row r="61" spans="1:6" ht="35" customHeight="1" x14ac:dyDescent="0.3">
      <c r="A61" s="2">
        <v>58</v>
      </c>
      <c r="B61" s="114"/>
    </row>
    <row r="62" spans="1:6" ht="35" customHeight="1" x14ac:dyDescent="0.3">
      <c r="A62" s="2">
        <v>59</v>
      </c>
      <c r="B62" s="111" t="s">
        <v>126</v>
      </c>
    </row>
    <row r="63" spans="1:6" ht="35" customHeight="1" x14ac:dyDescent="0.3">
      <c r="A63" s="2">
        <v>60</v>
      </c>
      <c r="B63" s="119" t="s">
        <v>0</v>
      </c>
      <c r="C63" s="107" t="s">
        <v>0</v>
      </c>
      <c r="D63" s="107"/>
      <c r="E63" s="184" t="s">
        <v>0</v>
      </c>
      <c r="F63" s="107"/>
    </row>
    <row r="64" spans="1:6" ht="35" customHeight="1" x14ac:dyDescent="0.3">
      <c r="A64" s="2">
        <v>61</v>
      </c>
      <c r="B64" s="119" t="s">
        <v>0</v>
      </c>
      <c r="C64" s="107" t="s">
        <v>0</v>
      </c>
      <c r="D64" s="107"/>
      <c r="E64" s="184" t="s">
        <v>0</v>
      </c>
      <c r="F64" s="107"/>
    </row>
    <row r="65" spans="2:2" x14ac:dyDescent="0.3">
      <c r="B65" s="185" t="s">
        <v>144</v>
      </c>
    </row>
  </sheetData>
  <pageMargins left="0.7" right="0.7" top="0.75" bottom="0.75" header="0.3" footer="0.3"/>
  <pageSetup scale="52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11.94a Residental</vt:lpstr>
      <vt:lpstr>11.94a Commercial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Drey</dc:creator>
  <cp:lastModifiedBy>Diane Drey</cp:lastModifiedBy>
  <dcterms:created xsi:type="dcterms:W3CDTF">2025-06-04T04:32:55Z</dcterms:created>
  <dcterms:modified xsi:type="dcterms:W3CDTF">2025-06-08T04:15:39Z</dcterms:modified>
</cp:coreProperties>
</file>